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Z:\Projects\SETX Index 2023\Report 10-31-2023\3Q\"/>
    </mc:Choice>
  </mc:AlternateContent>
  <xr:revisionPtr revIDLastSave="0" documentId="8_{6E6571D0-9587-47D6-A901-5E52AA319C67}" xr6:coauthVersionLast="47" xr6:coauthVersionMax="47" xr10:uidLastSave="{00000000-0000-0000-0000-000000000000}"/>
  <bookViews>
    <workbookView xWindow="-120" yWindow="-120" windowWidth="29040" windowHeight="15840" tabRatio="549" xr2:uid="{00000000-000D-0000-FFFF-FFFF00000000}"/>
  </bookViews>
  <sheets>
    <sheet name="Contents" sheetId="7" r:id="rId1"/>
    <sheet name="Graphs" sheetId="20" state="hidden" r:id="rId2"/>
    <sheet name="Tables" sheetId="21" state="hidden" r:id="rId3"/>
    <sheet name="Southeast Texas Index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1" i="20" l="1"/>
  <c r="Y31" i="20"/>
  <c r="X31" i="20"/>
  <c r="W31" i="20"/>
  <c r="V31" i="20"/>
  <c r="U31" i="20"/>
  <c r="T31" i="20"/>
  <c r="S31" i="20"/>
  <c r="R31" i="20"/>
  <c r="Q31" i="20"/>
  <c r="Z30" i="20"/>
  <c r="Y30" i="20"/>
  <c r="X30" i="20"/>
  <c r="W30" i="20"/>
  <c r="V30" i="20"/>
  <c r="U30" i="20"/>
  <c r="T30" i="20"/>
  <c r="S30" i="20"/>
  <c r="R30" i="20"/>
  <c r="Q30" i="20"/>
  <c r="P31" i="20"/>
  <c r="P30" i="20"/>
  <c r="R29" i="20"/>
  <c r="S29" i="20"/>
  <c r="T29" i="20"/>
  <c r="U29" i="20"/>
  <c r="V29" i="20"/>
  <c r="W29" i="20"/>
  <c r="X29" i="20"/>
  <c r="Y29" i="20"/>
  <c r="Z29" i="20"/>
  <c r="Q29" i="20"/>
  <c r="A3" i="21"/>
  <c r="B11" i="21"/>
  <c r="X32" i="20" l="1"/>
  <c r="Q32" i="20"/>
  <c r="R32" i="20"/>
  <c r="T32" i="20"/>
  <c r="W32" i="20"/>
  <c r="Z32" i="20"/>
  <c r="S32" i="20"/>
  <c r="V32" i="20"/>
  <c r="Y32" i="20"/>
  <c r="U32" i="20"/>
  <c r="A22" i="21"/>
  <c r="A21" i="21"/>
  <c r="A20" i="21"/>
  <c r="A19" i="21"/>
  <c r="A18" i="21"/>
  <c r="A17" i="21"/>
  <c r="A16" i="21"/>
  <c r="A15" i="21"/>
  <c r="A14" i="21"/>
  <c r="A13" i="21"/>
  <c r="A12" i="21"/>
  <c r="A9" i="21"/>
  <c r="C11" i="21"/>
  <c r="B14" i="21"/>
  <c r="B21" i="21"/>
  <c r="C18" i="21"/>
  <c r="B15" i="21"/>
  <c r="B19" i="21"/>
  <c r="C14" i="21"/>
  <c r="C21" i="21"/>
  <c r="B12" i="21"/>
  <c r="C12" i="21"/>
  <c r="B22" i="21"/>
  <c r="C19" i="21"/>
  <c r="C15" i="21"/>
  <c r="C13" i="21"/>
  <c r="B17" i="21"/>
  <c r="B20" i="21"/>
  <c r="C16" i="21"/>
  <c r="C22" i="21"/>
  <c r="B18" i="21"/>
  <c r="C17" i="21"/>
  <c r="C20" i="21"/>
  <c r="B16" i="21"/>
  <c r="B13" i="21"/>
  <c r="D13" i="21" l="1"/>
  <c r="B6" i="21"/>
  <c r="D22" i="21"/>
  <c r="B7" i="21" s="1"/>
  <c r="D16" i="21"/>
  <c r="D18" i="21"/>
  <c r="D20" i="21"/>
  <c r="D19" i="21"/>
  <c r="D14" i="21"/>
  <c r="D21" i="21"/>
  <c r="D17" i="21"/>
  <c r="D15" i="21"/>
  <c r="D12" i="21"/>
</calcChain>
</file>

<file path=xl/sharedStrings.xml><?xml version="1.0" encoding="utf-8"?>
<sst xmlns="http://schemas.openxmlformats.org/spreadsheetml/2006/main" count="83" uniqueCount="83">
  <si>
    <t>Energy</t>
  </si>
  <si>
    <t>Retail</t>
  </si>
  <si>
    <t>Real Estate</t>
  </si>
  <si>
    <t>Construction</t>
  </si>
  <si>
    <t>Period</t>
  </si>
  <si>
    <t>The Perryman Group</t>
  </si>
  <si>
    <t>www.perrymangroup.com</t>
  </si>
  <si>
    <t>Tables</t>
  </si>
  <si>
    <t>Manufacturing</t>
  </si>
  <si>
    <t>Current Index Reading</t>
  </si>
  <si>
    <t>Industry</t>
  </si>
  <si>
    <t>RECENT RESULTS (2012=100)</t>
  </si>
  <si>
    <t>RESULTS BY INDUSTRY (2012=100)</t>
  </si>
  <si>
    <t>Change</t>
  </si>
  <si>
    <t>DIFF</t>
  </si>
  <si>
    <t>Financial Services</t>
  </si>
  <si>
    <t>Professional &amp; Business Services</t>
  </si>
  <si>
    <t>Health Care</t>
  </si>
  <si>
    <t>Other Activity</t>
  </si>
  <si>
    <t>Change from Previous Month</t>
  </si>
  <si>
    <t>Units: 100 = 2012</t>
  </si>
  <si>
    <t>Hospitality &amp; Tourism</t>
  </si>
  <si>
    <t>Southeast Texas Economic Index: 2023 Q3</t>
  </si>
  <si>
    <t>Table 1 - Southeast Economic Index, Results by Industry</t>
  </si>
  <si>
    <t>Southeast Texas Economic Index, by Industry</t>
  </si>
  <si>
    <t>Composite Index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</si>
  <si>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</si>
  <si>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</si>
  <si>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</si>
  <si>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</si>
  <si>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</si>
  <si>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</si>
  <si>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</si>
  <si>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</si>
  <si>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</si>
  <si>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</si>
  <si>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</si>
  <si>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</si>
  <si>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</si>
  <si>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</si>
  <si>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</si>
  <si>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</si>
  <si>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</si>
  <si>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</si>
  <si>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</si>
  <si>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</si>
  <si>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</si>
  <si>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</si>
  <si>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</si>
  <si>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</si>
  <si>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</si>
  <si>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</si>
  <si>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</si>
  <si>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</si>
  <si>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</si>
  <si>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</si>
  <si>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</si>
  <si>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</si>
  <si>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</si>
  <si>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</si>
  <si>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</si>
  <si>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</si>
  <si>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</si>
  <si>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</si>
  <si>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</si>
  <si>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</si>
  <si>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</si>
  <si>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</si>
  <si>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</si>
  <si>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</si>
  <si>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</si>
  <si>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</si>
  <si>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</si>
  <si>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</si>
  <si>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</si>
  <si>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</si>
  <si>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</si>
  <si>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</si>
  <si>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</si>
  <si>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</si>
  <si>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</si>
  <si>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Southeast Texas</t>
  </si>
  <si>
    <t>UPDATE HISTORICAL CHART MANUALLY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</si>
</sst>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#,##0.0_);\(#,##0.0\)"/>
    <numFmt numFmtId="166" formatCode="\+0.0;\-0.0"/>
    <numFmt numFmtId="167" formatCode="yyyy\-mm"/>
    <numFmt numFmtId="168" formatCode="mmmm"/>
    <numFmt numFmtId="169" formatCode="0.0000"/>
    <numFmt numFmtId="170" formatCode="0.00000"/>
  </numFmts>
  <fonts count="22" x14ac:knownFonts="1">
    <font>
      <sz val="12"/>
      <name val="Arial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2"/>
      <name val="Lato Black"/>
      <family val="2"/>
    </font>
    <font>
      <sz val="28"/>
      <name val="Lato Black"/>
      <family val="2"/>
    </font>
    <font>
      <sz val="16"/>
      <name val="Lato Black"/>
      <family val="2"/>
    </font>
    <font>
      <sz val="12"/>
      <name val="Lato"/>
      <family val="2"/>
    </font>
    <font>
      <u/>
      <sz val="12"/>
      <color theme="10"/>
      <name val="Arial"/>
      <family val="2"/>
    </font>
    <font>
      <u/>
      <sz val="12"/>
      <color theme="10"/>
      <name val="Lato"/>
      <family val="2"/>
    </font>
    <font>
      <b/>
      <sz val="12"/>
      <name val="Lato"/>
      <family val="2"/>
    </font>
    <font>
      <b/>
      <sz val="14"/>
      <name val="Lato"/>
      <family val="2"/>
    </font>
    <font>
      <sz val="11"/>
      <name val="Lato"/>
      <family val="2"/>
    </font>
    <font>
      <sz val="9"/>
      <name val="Lato"/>
      <family val="2"/>
    </font>
    <font>
      <b/>
      <sz val="11"/>
      <name val="Lato"/>
      <family val="2"/>
    </font>
    <font>
      <b/>
      <sz val="11"/>
      <color theme="0"/>
      <name val="Lato"/>
      <family val="2"/>
    </font>
    <font>
      <b/>
      <sz val="16"/>
      <color theme="0"/>
      <name val="Lato"/>
      <family val="2"/>
    </font>
    <font>
      <sz val="12"/>
      <color theme="0"/>
      <name val="Lato"/>
      <family val="2"/>
    </font>
    <font>
      <b/>
      <sz val="28"/>
      <name val="Arial"/>
      <family val="2"/>
    </font>
    <font>
      <u/>
      <sz val="12"/>
      <color theme="8"/>
      <name val="Lato"/>
      <family val="2"/>
    </font>
    <font>
      <sz val="12"/>
      <color theme="8"/>
      <name val="Lato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2" borderId="0"/>
    <xf numFmtId="0" fontId="9" fillId="2" borderId="0" applyNumberFormat="0" applyFill="0" applyBorder="0" applyAlignment="0" applyProtection="0"/>
  </cellStyleXfs>
  <cellXfs count="79">
    <xf numFmtId="0" fontId="0" fillId="2" borderId="0" xfId="0"/>
    <xf numFmtId="164" fontId="0" fillId="2" borderId="0" xfId="0" applyNumberFormat="1"/>
    <xf numFmtId="164" fontId="2" fillId="3" borderId="3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164" fontId="0" fillId="3" borderId="1" xfId="0" applyNumberFormat="1" applyFill="1" applyBorder="1" applyAlignment="1">
      <alignment horizontal="right" vertical="center"/>
    </xf>
    <xf numFmtId="165" fontId="0" fillId="2" borderId="0" xfId="0" applyNumberFormat="1" applyAlignment="1">
      <alignment horizontal="right" vertical="center"/>
    </xf>
    <xf numFmtId="165" fontId="0" fillId="2" borderId="0" xfId="0" applyNumberFormat="1"/>
    <xf numFmtId="165" fontId="0" fillId="4" borderId="0" xfId="0" applyNumberFormat="1" applyFill="1" applyAlignment="1">
      <alignment horizontal="right" vertical="center"/>
    </xf>
    <xf numFmtId="0" fontId="0" fillId="0" borderId="0" xfId="0" applyFill="1"/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6" fillId="6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13" fillId="0" borderId="0" xfId="0" applyNumberFormat="1" applyFont="1" applyFill="1" applyAlignment="1">
      <alignment vertical="center"/>
    </xf>
    <xf numFmtId="0" fontId="15" fillId="0" borderId="2" xfId="0" applyFont="1" applyFill="1" applyBorder="1" applyAlignment="1">
      <alignment vertical="center"/>
    </xf>
    <xf numFmtId="164" fontId="15" fillId="0" borderId="2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7" fillId="7" borderId="0" xfId="0" applyFont="1" applyFill="1" applyAlignment="1">
      <alignment vertical="center"/>
    </xf>
    <xf numFmtId="0" fontId="18" fillId="7" borderId="0" xfId="0" applyFont="1" applyFill="1" applyAlignment="1">
      <alignment vertical="center"/>
    </xf>
    <xf numFmtId="166" fontId="18" fillId="7" borderId="0" xfId="0" applyNumberFormat="1" applyFont="1" applyFill="1" applyAlignment="1">
      <alignment vertical="center"/>
    </xf>
    <xf numFmtId="166" fontId="13" fillId="0" borderId="0" xfId="0" applyNumberFormat="1" applyFont="1" applyFill="1" applyAlignment="1">
      <alignment vertical="center"/>
    </xf>
    <xf numFmtId="166" fontId="15" fillId="0" borderId="2" xfId="0" applyNumberFormat="1" applyFont="1" applyFill="1" applyBorder="1" applyAlignment="1">
      <alignment vertical="center"/>
    </xf>
    <xf numFmtId="166" fontId="8" fillId="0" borderId="0" xfId="0" applyNumberFormat="1" applyFont="1" applyFill="1" applyAlignment="1">
      <alignment vertical="center"/>
    </xf>
    <xf numFmtId="166" fontId="16" fillId="6" borderId="0" xfId="0" applyNumberFormat="1" applyFont="1" applyFill="1" applyAlignment="1">
      <alignment horizontal="right" vertical="center"/>
    </xf>
    <xf numFmtId="0" fontId="19" fillId="0" borderId="0" xfId="0" applyFont="1" applyFill="1"/>
    <xf numFmtId="0" fontId="0" fillId="0" borderId="0" xfId="0" applyFill="1" applyAlignment="1">
      <alignment vertical="center"/>
    </xf>
    <xf numFmtId="0" fontId="8" fillId="2" borderId="5" xfId="0" applyFont="1" applyBorder="1" applyAlignment="1">
      <alignment vertical="center"/>
    </xf>
    <xf numFmtId="0" fontId="8" fillId="2" borderId="3" xfId="0" applyFont="1" applyBorder="1" applyAlignment="1">
      <alignment vertical="center"/>
    </xf>
    <xf numFmtId="0" fontId="8" fillId="2" borderId="6" xfId="0" applyFont="1" applyBorder="1" applyAlignment="1">
      <alignment vertical="center"/>
    </xf>
    <xf numFmtId="0" fontId="8" fillId="2" borderId="9" xfId="0" applyFont="1" applyBorder="1" applyAlignment="1">
      <alignment vertical="center"/>
    </xf>
    <xf numFmtId="0" fontId="8" fillId="2" borderId="0" xfId="0" applyFont="1" applyAlignment="1">
      <alignment vertical="center"/>
    </xf>
    <xf numFmtId="0" fontId="8" fillId="2" borderId="10" xfId="0" applyFont="1" applyBorder="1" applyAlignment="1">
      <alignment vertical="center"/>
    </xf>
    <xf numFmtId="0" fontId="8" fillId="9" borderId="9" xfId="0" applyFont="1" applyFill="1" applyBorder="1"/>
    <xf numFmtId="0" fontId="11" fillId="9" borderId="0" xfId="0" applyFont="1" applyFill="1"/>
    <xf numFmtId="0" fontId="8" fillId="9" borderId="0" xfId="0" applyFont="1" applyFill="1"/>
    <xf numFmtId="0" fontId="8" fillId="9" borderId="5" xfId="0" applyFont="1" applyFill="1" applyBorder="1"/>
    <xf numFmtId="0" fontId="8" fillId="9" borderId="3" xfId="0" applyFont="1" applyFill="1" applyBorder="1"/>
    <xf numFmtId="0" fontId="8" fillId="9" borderId="6" xfId="0" applyFont="1" applyFill="1" applyBorder="1"/>
    <xf numFmtId="0" fontId="8" fillId="9" borderId="1" xfId="0" applyFont="1" applyFill="1" applyBorder="1"/>
    <xf numFmtId="0" fontId="8" fillId="9" borderId="10" xfId="0" applyFont="1" applyFill="1" applyBorder="1"/>
    <xf numFmtId="0" fontId="8" fillId="9" borderId="7" xfId="0" applyFont="1" applyFill="1" applyBorder="1"/>
    <xf numFmtId="0" fontId="8" fillId="9" borderId="8" xfId="0" applyFont="1" applyFill="1" applyBorder="1"/>
    <xf numFmtId="0" fontId="0" fillId="2" borderId="0" xfId="0" applyAlignment="1">
      <alignment vertical="center"/>
    </xf>
    <xf numFmtId="164" fontId="1" fillId="5" borderId="2" xfId="0" applyNumberFormat="1" applyFont="1" applyFill="1" applyBorder="1" applyAlignment="1">
      <alignment horizontal="center" vertical="center" wrapText="1"/>
    </xf>
    <xf numFmtId="167" fontId="2" fillId="3" borderId="3" xfId="0" applyNumberFormat="1" applyFont="1" applyFill="1" applyBorder="1" applyAlignment="1">
      <alignment vertical="center"/>
    </xf>
    <xf numFmtId="167" fontId="3" fillId="3" borderId="1" xfId="0" applyNumberFormat="1" applyFont="1" applyFill="1" applyBorder="1" applyAlignment="1">
      <alignment vertical="center"/>
    </xf>
    <xf numFmtId="167" fontId="1" fillId="5" borderId="4" xfId="0" applyNumberFormat="1" applyFont="1" applyFill="1" applyBorder="1" applyAlignment="1">
      <alignment horizontal="center" vertical="center" wrapText="1"/>
    </xf>
    <xf numFmtId="167" fontId="0" fillId="4" borderId="0" xfId="0" applyNumberFormat="1" applyFill="1" applyAlignment="1">
      <alignment horizontal="center" vertical="center"/>
    </xf>
    <xf numFmtId="167" fontId="0" fillId="2" borderId="0" xfId="0" applyNumberFormat="1"/>
    <xf numFmtId="168" fontId="16" fillId="6" borderId="0" xfId="0" applyNumberFormat="1" applyFont="1" applyFill="1" applyAlignment="1">
      <alignment horizontal="right" vertical="center"/>
    </xf>
    <xf numFmtId="0" fontId="10" fillId="9" borderId="0" xfId="1" applyNumberFormat="1" applyFont="1" applyFill="1" applyBorder="1" applyAlignment="1">
      <alignment horizontal="left"/>
    </xf>
    <xf numFmtId="166" fontId="8" fillId="2" borderId="7" xfId="0" applyNumberFormat="1" applyFont="1" applyBorder="1" applyAlignment="1">
      <alignment vertical="center"/>
    </xf>
    <xf numFmtId="0" fontId="8" fillId="2" borderId="7" xfId="0" applyFont="1" applyBorder="1" applyAlignment="1">
      <alignment vertical="center"/>
    </xf>
    <xf numFmtId="166" fontId="8" fillId="2" borderId="1" xfId="0" applyNumberFormat="1" applyFont="1" applyBorder="1" applyAlignment="1">
      <alignment vertical="center"/>
    </xf>
    <xf numFmtId="166" fontId="8" fillId="2" borderId="8" xfId="0" applyNumberFormat="1" applyFont="1" applyBorder="1" applyAlignment="1">
      <alignment vertical="center"/>
    </xf>
    <xf numFmtId="170" fontId="8" fillId="0" borderId="0" xfId="0" applyNumberFormat="1" applyFont="1" applyFill="1" applyAlignment="1">
      <alignment vertical="center"/>
    </xf>
    <xf numFmtId="168" fontId="8" fillId="2" borderId="5" xfId="0" applyNumberFormat="1" applyFont="1" applyBorder="1" applyAlignment="1">
      <alignment vertical="center"/>
    </xf>
    <xf numFmtId="168" fontId="8" fillId="2" borderId="9" xfId="0" applyNumberFormat="1" applyFont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169" fontId="8" fillId="0" borderId="0" xfId="0" applyNumberFormat="1" applyFont="1" applyFill="1" applyAlignment="1">
      <alignment vertical="center"/>
    </xf>
    <xf numFmtId="0" fontId="9" fillId="9" borderId="0" xfId="1" applyNumberFormat="1" applyFill="1" applyBorder="1" applyAlignment="1">
      <alignment horizontal="left"/>
    </xf>
    <xf numFmtId="0" fontId="8" fillId="3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0" fontId="7" fillId="8" borderId="5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20" fillId="8" borderId="7" xfId="1" applyNumberFormat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186245187250102E-2"/>
          <c:y val="0.21746031746031746"/>
          <c:w val="0.9152051708409964"/>
          <c:h val="0.62699266758321881"/>
        </c:manualLayout>
      </c:layout>
      <c:lineChart>
        <c:grouping val="standard"/>
        <c:varyColors val="0"/>
        <c:ser>
          <c:idx val="2"/>
          <c:order val="0"/>
          <c:tx>
            <c:strRef>
              <c:f>'Southeast Texas Index'!$L$3</c:f>
              <c:strCache>
                <c:ptCount val="1"/>
                <c:pt idx="0">
                  <c:v>Composite Index</c:v>
                </c:pt>
              </c:strCache>
            </c:strRef>
          </c:tx>
          <c:spPr>
            <a:ln w="508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'Southeast Texas Index'!$A$4:$A$58</c:f>
              <c:strCache>
                <c:ptCount val="55"/>
                <c:pt idx="0">
                  <c:v>2010Q1</c:v>
                </c:pt>
                <c:pt idx="1">
                  <c:v>2010Q2</c:v>
                </c:pt>
                <c:pt idx="2">
                  <c:v>2010Q3</c:v>
                </c:pt>
                <c:pt idx="3">
                  <c:v>2010Q4</c:v>
                </c:pt>
                <c:pt idx="4">
                  <c:v>2011Q1</c:v>
                </c:pt>
                <c:pt idx="5">
                  <c:v>2011Q2</c:v>
                </c:pt>
                <c:pt idx="6">
                  <c:v>2011Q3</c:v>
                </c:pt>
                <c:pt idx="7">
                  <c:v>2011Q4</c:v>
                </c:pt>
                <c:pt idx="8">
                  <c:v>2012Q1</c:v>
                </c:pt>
                <c:pt idx="9">
                  <c:v>2012Q2</c:v>
                </c:pt>
                <c:pt idx="10">
                  <c:v>2012Q3</c:v>
                </c:pt>
                <c:pt idx="11">
                  <c:v>2012Q4</c:v>
                </c:pt>
                <c:pt idx="12">
                  <c:v>2013Q1</c:v>
                </c:pt>
                <c:pt idx="13">
                  <c:v>2013Q2</c:v>
                </c:pt>
                <c:pt idx="14">
                  <c:v>2013Q3</c:v>
                </c:pt>
                <c:pt idx="15">
                  <c:v>2013Q4</c:v>
                </c:pt>
                <c:pt idx="16">
                  <c:v>2014Q1</c:v>
                </c:pt>
                <c:pt idx="17">
                  <c:v>2014Q2</c:v>
                </c:pt>
                <c:pt idx="18">
                  <c:v>2014Q3</c:v>
                </c:pt>
                <c:pt idx="19">
                  <c:v>2014Q4</c:v>
                </c:pt>
                <c:pt idx="20">
                  <c:v>2015Q1</c:v>
                </c:pt>
                <c:pt idx="21">
                  <c:v>2015Q2</c:v>
                </c:pt>
                <c:pt idx="22">
                  <c:v>2015Q3</c:v>
                </c:pt>
                <c:pt idx="23">
                  <c:v>2015Q4</c:v>
                </c:pt>
                <c:pt idx="24">
                  <c:v>2016Q1</c:v>
                </c:pt>
                <c:pt idx="25">
                  <c:v>2016Q2</c:v>
                </c:pt>
                <c:pt idx="26">
                  <c:v>2016Q3</c:v>
                </c:pt>
                <c:pt idx="27">
                  <c:v>2016Q4</c:v>
                </c:pt>
                <c:pt idx="28">
                  <c:v>2017Q1</c:v>
                </c:pt>
                <c:pt idx="29">
                  <c:v>2017Q2</c:v>
                </c:pt>
                <c:pt idx="30">
                  <c:v>2017Q3</c:v>
                </c:pt>
                <c:pt idx="31">
                  <c:v>2017Q4</c:v>
                </c:pt>
                <c:pt idx="32">
                  <c:v>2018Q1</c:v>
                </c:pt>
                <c:pt idx="33">
                  <c:v>2018Q2</c:v>
                </c:pt>
                <c:pt idx="34">
                  <c:v>2018Q3</c:v>
                </c:pt>
                <c:pt idx="35">
                  <c:v>2018Q4</c:v>
                </c:pt>
                <c:pt idx="36">
                  <c:v>2019Q1</c:v>
                </c:pt>
                <c:pt idx="37">
                  <c:v>2019Q2</c:v>
                </c:pt>
                <c:pt idx="38">
                  <c:v>2019Q3</c:v>
                </c:pt>
                <c:pt idx="39">
                  <c:v>2019Q4</c:v>
                </c:pt>
                <c:pt idx="40">
                  <c:v>2020Q1</c:v>
                </c:pt>
                <c:pt idx="41">
                  <c:v>2020Q2</c:v>
                </c:pt>
                <c:pt idx="42">
                  <c:v>2020Q3</c:v>
                </c:pt>
                <c:pt idx="43">
                  <c:v>2020Q4</c:v>
                </c:pt>
                <c:pt idx="44">
                  <c:v>2021Q1</c:v>
                </c:pt>
                <c:pt idx="45">
                  <c:v>2021Q2</c:v>
                </c:pt>
                <c:pt idx="46">
                  <c:v>2021Q3</c:v>
                </c:pt>
                <c:pt idx="47">
                  <c:v>2021Q4</c:v>
                </c:pt>
                <c:pt idx="48">
                  <c:v>2022Q1</c:v>
                </c:pt>
                <c:pt idx="49">
                  <c:v>2022Q2</c:v>
                </c:pt>
                <c:pt idx="50">
                  <c:v>2022Q3</c:v>
                </c:pt>
                <c:pt idx="51">
                  <c:v>2022Q4</c:v>
                </c:pt>
                <c:pt idx="52">
                  <c:v>2023Q1</c:v>
                </c:pt>
                <c:pt idx="53">
                  <c:v>2023Q2</c:v>
                </c:pt>
                <c:pt idx="54">
                  <c:v>2023Q3</c:v>
                </c:pt>
              </c:strCache>
            </c:strRef>
          </c:cat>
          <c:val>
            <c:numRef>
              <c:f>'Southeast Texas Index'!$L$4:$L$58</c:f>
              <c:numCache>
                <c:formatCode>#,##0.0_);\(#,##0.0\)</c:formatCode>
                <c:ptCount val="55"/>
                <c:pt idx="0">
                  <c:v>99.30656671967202</c:v>
                </c:pt>
                <c:pt idx="1">
                  <c:v>101.23988723323779</c:v>
                </c:pt>
                <c:pt idx="2">
                  <c:v>99.549651917014558</c:v>
                </c:pt>
                <c:pt idx="3">
                  <c:v>100.3268205117617</c:v>
                </c:pt>
                <c:pt idx="4">
                  <c:v>99.49526052586549</c:v>
                </c:pt>
                <c:pt idx="5">
                  <c:v>101.2431599793924</c:v>
                </c:pt>
                <c:pt idx="6">
                  <c:v>102.30139450732111</c:v>
                </c:pt>
                <c:pt idx="7">
                  <c:v>99.728546189148261</c:v>
                </c:pt>
                <c:pt idx="8">
                  <c:v>99.557001008389108</c:v>
                </c:pt>
                <c:pt idx="9">
                  <c:v>101.52167795513989</c:v>
                </c:pt>
                <c:pt idx="10">
                  <c:v>99.850530756585698</c:v>
                </c:pt>
                <c:pt idx="11">
                  <c:v>99.070790279885315</c:v>
                </c:pt>
                <c:pt idx="12">
                  <c:v>99.496705053459408</c:v>
                </c:pt>
                <c:pt idx="13">
                  <c:v>101.439858072687</c:v>
                </c:pt>
                <c:pt idx="14">
                  <c:v>102.9952969799529</c:v>
                </c:pt>
                <c:pt idx="15">
                  <c:v>100.7809474245519</c:v>
                </c:pt>
                <c:pt idx="16">
                  <c:v>100.8721670532974</c:v>
                </c:pt>
                <c:pt idx="17">
                  <c:v>103.9003507605197</c:v>
                </c:pt>
                <c:pt idx="18">
                  <c:v>102.40229793974341</c:v>
                </c:pt>
                <c:pt idx="19">
                  <c:v>103.3785738469205</c:v>
                </c:pt>
                <c:pt idx="20">
                  <c:v>101.5047687694822</c:v>
                </c:pt>
                <c:pt idx="21">
                  <c:v>103.0203099533403</c:v>
                </c:pt>
                <c:pt idx="22">
                  <c:v>103.9153899671383</c:v>
                </c:pt>
                <c:pt idx="23">
                  <c:v>100.0885769517332</c:v>
                </c:pt>
                <c:pt idx="24">
                  <c:v>100.1484888783024</c:v>
                </c:pt>
                <c:pt idx="25">
                  <c:v>101.62373290809541</c:v>
                </c:pt>
                <c:pt idx="26">
                  <c:v>102.3859494658852</c:v>
                </c:pt>
                <c:pt idx="27">
                  <c:v>102.004182149942</c:v>
                </c:pt>
                <c:pt idx="28">
                  <c:v>101.08990413747711</c:v>
                </c:pt>
                <c:pt idx="29">
                  <c:v>104.3296193830639</c:v>
                </c:pt>
                <c:pt idx="30">
                  <c:v>102.90373781204509</c:v>
                </c:pt>
                <c:pt idx="31">
                  <c:v>103.96826111514839</c:v>
                </c:pt>
                <c:pt idx="32">
                  <c:v>101.978816547064</c:v>
                </c:pt>
                <c:pt idx="33">
                  <c:v>104.8199062274697</c:v>
                </c:pt>
                <c:pt idx="34">
                  <c:v>106.9806916303791</c:v>
                </c:pt>
                <c:pt idx="35">
                  <c:v>103.9068756568584</c:v>
                </c:pt>
                <c:pt idx="36">
                  <c:v>102.848471293225</c:v>
                </c:pt>
                <c:pt idx="37">
                  <c:v>106.9605843506824</c:v>
                </c:pt>
                <c:pt idx="38">
                  <c:v>105.8890119335118</c:v>
                </c:pt>
                <c:pt idx="39">
                  <c:v>105.7588034476413</c:v>
                </c:pt>
                <c:pt idx="40">
                  <c:v>102.6396546337441</c:v>
                </c:pt>
                <c:pt idx="41">
                  <c:v>99.474830873063624</c:v>
                </c:pt>
                <c:pt idx="42">
                  <c:v>106.4756063419195</c:v>
                </c:pt>
                <c:pt idx="43">
                  <c:v>107.0835393055326</c:v>
                </c:pt>
                <c:pt idx="44">
                  <c:v>103.9789224667938</c:v>
                </c:pt>
                <c:pt idx="45">
                  <c:v>108.25537231501779</c:v>
                </c:pt>
                <c:pt idx="46">
                  <c:v>110.186008070298</c:v>
                </c:pt>
                <c:pt idx="47">
                  <c:v>109.5050769384742</c:v>
                </c:pt>
                <c:pt idx="48">
                  <c:v>110.2192280070296</c:v>
                </c:pt>
                <c:pt idx="49">
                  <c:v>112.3195301990324</c:v>
                </c:pt>
                <c:pt idx="50">
                  <c:v>111.66551343586779</c:v>
                </c:pt>
                <c:pt idx="51">
                  <c:v>107.8106294795936</c:v>
                </c:pt>
                <c:pt idx="52">
                  <c:v>106.5307434355223</c:v>
                </c:pt>
                <c:pt idx="53">
                  <c:v>109.5907529245968</c:v>
                </c:pt>
                <c:pt idx="54">
                  <c:v>108.8168082463619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85-475F-B320-4939588C8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21280"/>
        <c:axId val="90263936"/>
      </c:lineChart>
      <c:lineChart>
        <c:grouping val="standard"/>
        <c:varyColors val="0"/>
        <c:ser>
          <c:idx val="0"/>
          <c:order val="1"/>
          <c:tx>
            <c:v>Dummy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3E8-4A93-BC53-56B1F8B5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548655"/>
        <c:axId val="1411198783"/>
      </c:lineChart>
      <c:dateAx>
        <c:axId val="2095212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90263936"/>
        <c:crosses val="autoZero"/>
        <c:auto val="1"/>
        <c:lblOffset val="100"/>
        <c:baseTimeUnit val="months"/>
        <c:majorUnit val="4"/>
        <c:majorTimeUnit val="months"/>
        <c:minorTimeUnit val="months"/>
      </c:dateAx>
      <c:valAx>
        <c:axId val="90263936"/>
        <c:scaling>
          <c:orientation val="minMax"/>
          <c:max val="160"/>
          <c:min val="40"/>
        </c:scaling>
        <c:delete val="0"/>
        <c:axPos val="l"/>
        <c:majorGridlines>
          <c:spPr>
            <a:ln w="25400"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prstDash val="dash"/>
            </a:ln>
          </c:spPr>
        </c:minorGridlines>
        <c:numFmt formatCode="0" sourceLinked="0"/>
        <c:majorTickMark val="none"/>
        <c:minorTickMark val="none"/>
        <c:tickLblPos val="none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209521280"/>
        <c:crosses val="autoZero"/>
        <c:crossBetween val="between"/>
        <c:majorUnit val="60"/>
        <c:minorUnit val="20"/>
      </c:valAx>
      <c:valAx>
        <c:axId val="1411198783"/>
        <c:scaling>
          <c:orientation val="minMax"/>
          <c:max val="160"/>
          <c:min val="40"/>
        </c:scaling>
        <c:delete val="0"/>
        <c:axPos val="r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200">
                <a:latin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2144548655"/>
        <c:crosses val="max"/>
        <c:crossBetween val="between"/>
      </c:valAx>
      <c:catAx>
        <c:axId val="2144548655"/>
        <c:scaling>
          <c:orientation val="minMax"/>
        </c:scaling>
        <c:delete val="1"/>
        <c:axPos val="b"/>
        <c:majorTickMark val="out"/>
        <c:minorTickMark val="none"/>
        <c:tickLblPos val="nextTo"/>
        <c:crossAx val="1411198783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83594133213199E-2"/>
          <c:y val="0.21672771672771673"/>
          <c:w val="0.92524024154526885"/>
          <c:h val="0.65066874574667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Graphs!$P$30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Graphs!$Q$30:$Z$30</c:f>
              <c:numCache>
                <c:formatCode>General</c:formatCode>
                <c:ptCount val="10"/>
                <c:pt idx="0">
                  <c:v>62.401224989305859</c:v>
                </c:pt>
                <c:pt idx="1">
                  <c:v>222.25920252670451</c:v>
                </c:pt>
                <c:pt idx="2">
                  <c:v>100.70071904876021</c:v>
                </c:pt>
                <c:pt idx="3">
                  <c:v>100.3182032897497</c:v>
                </c:pt>
                <c:pt idx="4">
                  <c:v>202.06196302499481</c:v>
                </c:pt>
                <c:pt idx="5">
                  <c:v>129.23494745793269</c:v>
                </c:pt>
                <c:pt idx="6">
                  <c:v>103.20742521221941</c:v>
                </c:pt>
                <c:pt idx="7">
                  <c:v>101.62645983482101</c:v>
                </c:pt>
                <c:pt idx="8">
                  <c:v>99.766134601017626</c:v>
                </c:pt>
                <c:pt idx="9">
                  <c:v>99.520474547433196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9-4880-94F2-42AB03EF3C0E}"/>
            </c:ext>
          </c:extLst>
        </c:ser>
        <c:ser>
          <c:idx val="1"/>
          <c:order val="1"/>
          <c:tx>
            <c:strRef>
              <c:f>Graphs!$P$31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Graphs!$Q$31:$Z$31</c:f>
              <c:numCache>
                <c:formatCode>General</c:formatCode>
                <c:ptCount val="10"/>
                <c:pt idx="0">
                  <c:v>63.561457054992651</c:v>
                </c:pt>
                <c:pt idx="1">
                  <c:v>205.6593658102839</c:v>
                </c:pt>
                <c:pt idx="2">
                  <c:v>100.964550261827</c:v>
                </c:pt>
                <c:pt idx="3">
                  <c:v>99.656438021853404</c:v>
                </c:pt>
                <c:pt idx="4">
                  <c:v>202.4198816079884</c:v>
                </c:pt>
                <c:pt idx="5">
                  <c:v>127.8835227341026</c:v>
                </c:pt>
                <c:pt idx="6">
                  <c:v>102.9597061475346</c:v>
                </c:pt>
                <c:pt idx="7">
                  <c:v>101.1248018588513</c:v>
                </c:pt>
                <c:pt idx="8">
                  <c:v>100.44427442393641</c:v>
                </c:pt>
                <c:pt idx="9">
                  <c:v>99.965883262381197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9-4880-94F2-42AB03EF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90441984"/>
        <c:axId val="90451968"/>
      </c:barChart>
      <c:catAx>
        <c:axId val="90441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Lato" panose="020F0502020204030203" pitchFamily="34" charset="0"/>
              </a:defRPr>
            </a:pPr>
            <a:endParaRPr lang="en-US"/>
          </a:p>
        </c:txPr>
        <c:crossAx val="90451968"/>
        <c:crossesAt val="0"/>
        <c:auto val="1"/>
        <c:lblAlgn val="ctr"/>
        <c:lblOffset val="100"/>
        <c:noMultiLvlLbl val="0"/>
      </c:catAx>
      <c:valAx>
        <c:axId val="904519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90441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380095509145311"/>
          <c:y val="2.5318806659892498E-2"/>
          <c:w val="0.29920213712446769"/>
          <c:h val="7.419064604103974E-2"/>
        </c:manualLayout>
      </c:layout>
      <c:overlay val="0"/>
      <c:txPr>
        <a:bodyPr/>
        <a:lstStyle/>
        <a:p>
          <a:pPr>
            <a:defRPr sz="1800">
              <a:latin typeface="Lato" panose="020F050202020403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908859197694643E-2"/>
          <c:y val="0.14499389499389501"/>
          <c:w val="0.95412161603789747"/>
          <c:h val="0.72005582635503884"/>
        </c:manualLayout>
      </c:layout>
      <c:barChart>
        <c:barDir val="bar"/>
        <c:grouping val="clustered"/>
        <c:varyColors val="0"/>
        <c:ser>
          <c:idx val="0"/>
          <c:order val="0"/>
          <c:tx>
            <c:v>Change</c:v>
          </c:tx>
          <c:spPr>
            <a:solidFill>
              <a:srgbClr val="FF0000">
                <a:alpha val="65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0-930A-4441-9D4F-A2B93A9E810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30A-4441-9D4F-A2B93A9E810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alpha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222-429B-95AB-B92655978E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30A-4441-9D4F-A2B93A9E810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2-4222-429B-95AB-B92655978E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222-429B-95AB-B92655978E5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30A-4441-9D4F-A2B93A9E810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30A-4441-9D4F-A2B93A9E810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alpha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930A-4441-9D4F-A2B93A9E810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D-930A-4441-9D4F-A2B93A9E8105}"/>
              </c:ext>
            </c:extLst>
          </c:dPt>
          <c:dLbls>
            <c:dLbl>
              <c:idx val="0"/>
              <c:layout>
                <c:manualLayout>
                  <c:x val="-2.3495702406974173E-3"/>
                  <c:y val="0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0A-4441-9D4F-A2B93A9E8105}"/>
                </c:ext>
              </c:extLst>
            </c:dLbl>
            <c:dLbl>
              <c:idx val="1"/>
              <c:layout>
                <c:manualLayout>
                  <c:x val="-0.14549263619825512"/>
                  <c:y val="2.5437525437524504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0A-4441-9D4F-A2B93A9E8105}"/>
                </c:ext>
              </c:extLst>
            </c:dLbl>
            <c:dLbl>
              <c:idx val="2"/>
              <c:layout>
                <c:manualLayout>
                  <c:x val="-7.8529059002619935E-4"/>
                  <c:y val="-9.3269849143003613E-17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22-429B-95AB-B92655978E53}"/>
                </c:ext>
              </c:extLst>
            </c:dLbl>
            <c:dLbl>
              <c:idx val="3"/>
              <c:layout>
                <c:manualLayout>
                  <c:x val="-2.4098848790601477E-3"/>
                  <c:y val="0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0A-4441-9D4F-A2B93A9E8105}"/>
                </c:ext>
              </c:extLst>
            </c:dLbl>
            <c:dLbl>
              <c:idx val="4"/>
              <c:layout>
                <c:manualLayout>
                  <c:x val="-2.9837241498511455E-3"/>
                  <c:y val="0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22-429B-95AB-B92655978E53}"/>
                </c:ext>
              </c:extLst>
            </c:dLbl>
            <c:dLbl>
              <c:idx val="5"/>
              <c:layout>
                <c:manualLayout>
                  <c:x val="-1.0185472014057812E-3"/>
                  <c:y val="0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22-429B-95AB-B92655978E53}"/>
                </c:ext>
              </c:extLst>
            </c:dLbl>
            <c:dLbl>
              <c:idx val="6"/>
              <c:layout>
                <c:manualLayout>
                  <c:x val="-3.5860703392713413E-3"/>
                  <c:y val="-2.5439528392284297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0A-4441-9D4F-A2B93A9E8105}"/>
                </c:ext>
              </c:extLst>
            </c:dLbl>
            <c:dLbl>
              <c:idx val="7"/>
              <c:layout>
                <c:manualLayout>
                  <c:x val="-2.5276134517847483E-4"/>
                  <c:y val="0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0A-4441-9D4F-A2B93A9E8105}"/>
                </c:ext>
              </c:extLst>
            </c:dLbl>
            <c:dLbl>
              <c:idx val="8"/>
              <c:layout>
                <c:manualLayout>
                  <c:x val="-3.1118745613943209E-3"/>
                  <c:y val="-2.5437925298213105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30A-4441-9D4F-A2B93A9E8105}"/>
                </c:ext>
              </c:extLst>
            </c:dLbl>
            <c:dLbl>
              <c:idx val="9"/>
              <c:layout>
                <c:manualLayout>
                  <c:x val="-6.7436366806226196E-4"/>
                  <c:y val="-2.5437525437525437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30A-4441-9D4F-A2B93A9E81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1"/>
              <a:lstStyle/>
              <a:p>
                <a:pPr>
                  <a:defRPr sz="1200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Graphs!$Q$32:$Z$32</c:f>
              <c:numCache>
                <c:formatCode>\+0.0;\-0.0</c:formatCode>
                <c:ptCount val="10"/>
                <c:pt idx="0">
                  <c:v>1.2000000000000028</c:v>
                </c:pt>
                <c:pt idx="1">
                  <c:v>-16.600000000000023</c:v>
                </c:pt>
                <c:pt idx="2">
                  <c:v>0.29999999999999716</c:v>
                </c:pt>
                <c:pt idx="3">
                  <c:v>-0.59999999999999432</c:v>
                </c:pt>
                <c:pt idx="4">
                  <c:v>0.30000000000001137</c:v>
                </c:pt>
                <c:pt idx="5">
                  <c:v>-1.2999999999999829</c:v>
                </c:pt>
                <c:pt idx="6">
                  <c:v>-0.20000000000000284</c:v>
                </c:pt>
                <c:pt idx="7">
                  <c:v>-0.5</c:v>
                </c:pt>
                <c:pt idx="8">
                  <c:v>0.60000000000000853</c:v>
                </c:pt>
                <c:pt idx="9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22-429B-95AB-B92655978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axId val="90866432"/>
        <c:axId val="90867968"/>
      </c:barChart>
      <c:catAx>
        <c:axId val="908664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crossAx val="90867968"/>
        <c:crosses val="autoZero"/>
        <c:auto val="1"/>
        <c:lblAlgn val="ctr"/>
        <c:lblOffset val="100"/>
        <c:noMultiLvlLbl val="0"/>
      </c:catAx>
      <c:valAx>
        <c:axId val="90867968"/>
        <c:scaling>
          <c:orientation val="minMax"/>
          <c:max val="6"/>
          <c:min val="-17.5"/>
        </c:scaling>
        <c:delete val="0"/>
        <c:axPos val="b"/>
        <c:majorGridlines>
          <c:spPr>
            <a:ln>
              <a:prstDash val="dash"/>
            </a:ln>
          </c:spPr>
        </c:majorGridlines>
        <c:minorGridlines>
          <c:spPr>
            <a:ln w="15875">
              <a:prstDash val="dash"/>
            </a:ln>
          </c:spPr>
        </c:minorGridlines>
        <c:numFmt formatCode="\+0.0;\-0.0" sourceLinked="0"/>
        <c:majorTickMark val="none"/>
        <c:minorTickMark val="none"/>
        <c:tickLblPos val="low"/>
        <c:spPr>
          <a:ln w="381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90866432"/>
        <c:crosses val="autoZero"/>
        <c:crossBetween val="between"/>
        <c:minorUnit val="2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239655</xdr:colOff>
      <xdr:row>1</xdr:row>
      <xdr:rowOff>447681</xdr:rowOff>
    </xdr:from>
    <xdr:to>
      <xdr:col>9</xdr:col>
      <xdr:colOff>439837</xdr:colOff>
      <xdr:row>1</xdr:row>
      <xdr:rowOff>1438275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6855" y="638181"/>
          <a:ext cx="1030218" cy="990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159289</xdr:rowOff>
    </xdr:from>
    <xdr:to>
      <xdr:col>14</xdr:col>
      <xdr:colOff>178969</xdr:colOff>
      <xdr:row>27</xdr:row>
      <xdr:rowOff>1053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14</xdr:col>
      <xdr:colOff>69273</xdr:colOff>
      <xdr:row>54</xdr:row>
      <xdr:rowOff>39624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14</xdr:col>
      <xdr:colOff>91573</xdr:colOff>
      <xdr:row>82</xdr:row>
      <xdr:rowOff>39624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0.00692</cdr:x>
      <cdr:y>0.01509</cdr:y>
    </cdr:from>
    <cdr:to>
      <cdr:x>0.98061</cdr:x>
      <cdr:y>0.17565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777" y="72392"/>
          <a:ext cx="9819634" cy="770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Southeast Texas</a:t>
          </a:r>
          <a:r>
            <a:rPr lang="en-US" sz="1800" baseline="0">
              <a:latin typeface="Lato Black" panose="020F0A02020204030203" pitchFamily="34" charset="0"/>
            </a:rPr>
            <a:t> Economic</a:t>
          </a:r>
          <a:r>
            <a:rPr lang="en-US" sz="1800">
              <a:latin typeface="Lato Black" panose="020F0A02020204030203" pitchFamily="34" charset="0"/>
            </a:rPr>
            <a:t> Index</a:t>
          </a:r>
          <a:r>
            <a:rPr lang="en-US" sz="1400" baseline="0">
              <a:latin typeface="Lato" panose="020F0502020204030203" pitchFamily="34" charset="0"/>
            </a:rPr>
            <a:t> 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0.00501</cdr:x>
      <cdr:y>0.01018</cdr:y>
    </cdr:from>
    <cdr:to>
      <cdr:x>0.97855</cdr:x>
      <cdr:y>0.203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9867561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aseline="0">
              <a:latin typeface="Lato Black" panose="020F0A02020204030203" pitchFamily="34" charset="0"/>
            </a:rPr>
            <a:t>Southeast Texas Economic I</a:t>
          </a:r>
          <a:r>
            <a:rPr lang="en-US" sz="1800">
              <a:latin typeface="Lato Black" panose="020F0A02020204030203" pitchFamily="34" charset="0"/>
            </a:rPr>
            <a:t>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Recent values by sector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0.0033</cdr:x>
      <cdr:y>0.93405</cdr:y>
    </cdr:from>
    <cdr:to>
      <cdr:x>0.99521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318" y="4485409"/>
          <a:ext cx="10014821" cy="31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0.00507</cdr:x>
      <cdr:y>0.01018</cdr:y>
    </cdr:from>
    <cdr:to>
      <cdr:x>0.99039</cdr:x>
      <cdr:y>0.203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9872378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Southeast Economic Index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Change from previous month by sector</a:t>
          </a:r>
        </a:p>
        <a:p xmlns:a="http://schemas.openxmlformats.org/drawingml/2006/main">
          <a:endParaRPr lang="en-US" sz="1400" i="1" baseline="0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perrymangroup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zoomScale="70" zoomScaleNormal="70" workbookViewId="0">
      <selection activeCell="A2" sqref="A2:R2"/>
    </sheetView>
  </sheetViews>
  <sheetFormatPr defaultRowHeight="15" x14ac:dyDescent="0.2"/>
  <cols>
    <col min="1" max="3" width="1.77734375" customWidth="1"/>
    <col min="4" max="4" width="3" customWidth="1"/>
    <col min="6" max="6" width="9.33203125" customWidth="1"/>
    <col min="7" max="7" width="14.109375" customWidth="1"/>
    <col min="8" max="8" width="11.77734375" customWidth="1"/>
    <col min="9" max="9" width="9.6640625" customWidth="1"/>
    <col min="10" max="10" width="11.88671875" customWidth="1"/>
    <col min="11" max="11" width="9.33203125" customWidth="1"/>
    <col min="12" max="12" width="9" customWidth="1"/>
    <col min="16" max="18" width="1.77734375" customWidth="1"/>
  </cols>
  <sheetData>
    <row r="1" spans="1:18" ht="19.5" x14ac:dyDescent="0.4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</row>
    <row r="2" spans="1:18" ht="120.75" customHeight="1" x14ac:dyDescent="0.2">
      <c r="A2" s="67" t="s">
        <v>22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9"/>
    </row>
    <row r="3" spans="1:18" s="44" customFormat="1" ht="30" customHeight="1" x14ac:dyDescent="0.2">
      <c r="A3" s="70" t="s">
        <v>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</row>
    <row r="4" spans="1:18" s="44" customFormat="1" ht="27.75" customHeight="1" x14ac:dyDescent="0.2">
      <c r="A4" s="73" t="s">
        <v>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</row>
    <row r="5" spans="1:18" ht="19.5" x14ac:dyDescent="0.4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</row>
    <row r="6" spans="1:18" ht="19.5" x14ac:dyDescent="0.4">
      <c r="A6" s="34"/>
      <c r="B6" s="35" t="s">
        <v>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41"/>
    </row>
    <row r="7" spans="1:18" ht="19.5" x14ac:dyDescent="0.4">
      <c r="A7" s="34"/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9"/>
      <c r="R7" s="41"/>
    </row>
    <row r="8" spans="1:18" ht="19.5" x14ac:dyDescent="0.4">
      <c r="A8" s="34"/>
      <c r="B8" s="34"/>
      <c r="C8" s="35"/>
      <c r="D8" s="63" t="s">
        <v>23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52"/>
      <c r="Q8" s="41"/>
      <c r="R8" s="41"/>
    </row>
    <row r="9" spans="1:18" ht="19.5" x14ac:dyDescent="0.4">
      <c r="A9" s="34"/>
      <c r="B9" s="42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3"/>
      <c r="R9" s="41"/>
    </row>
    <row r="10" spans="1:18" ht="19.5" x14ac:dyDescent="0.4">
      <c r="A10" s="42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3"/>
    </row>
  </sheetData>
  <mergeCells count="5">
    <mergeCell ref="D8:O8"/>
    <mergeCell ref="A1:R1"/>
    <mergeCell ref="A2:R2"/>
    <mergeCell ref="A3:R3"/>
    <mergeCell ref="A4:R4"/>
  </mergeCells>
  <hyperlinks>
    <hyperlink ref="A4" r:id="rId1" xr:uid="{00000000-0004-0000-0000-000000000000}"/>
    <hyperlink ref="D8:P8" location="'Frost Texas Index'!A1" display="Table 3 - Frost Texas Index" xr:uid="{00000000-0004-0000-0000-000002000000}"/>
    <hyperlink ref="D8:O8" location="'Midland Index'!A1" display="Table 1 - Midland Economic Index, Results by Industry" xr:uid="{00000000-0004-0000-0000-000003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115"/>
  <sheetViews>
    <sheetView topLeftCell="A17" zoomScale="70" zoomScaleNormal="70" workbookViewId="0">
      <selection activeCell="P39" sqref="P39"/>
    </sheetView>
  </sheetViews>
  <sheetFormatPr defaultColWidth="8.88671875" defaultRowHeight="15" x14ac:dyDescent="0.2"/>
  <cols>
    <col min="1" max="15" width="8.88671875" style="10"/>
    <col min="16" max="16" width="9.6640625" style="10" customWidth="1"/>
    <col min="17" max="16384" width="8.88671875" style="10"/>
  </cols>
  <sheetData>
    <row r="1" spans="2:2" ht="35.25" x14ac:dyDescent="0.5">
      <c r="B1" s="26" t="s">
        <v>82</v>
      </c>
    </row>
    <row r="29" spans="16:26" x14ac:dyDescent="0.2">
      <c r="P29" s="27"/>
      <c r="Q29" s="60" t="str">
        <f>'Southeast Texas Index'!B3</f>
        <v>Energy</v>
      </c>
      <c r="R29" s="60" t="str">
        <f>'Southeast Texas Index'!C3</f>
        <v>Construction</v>
      </c>
      <c r="S29" s="60" t="str">
        <f>'Southeast Texas Index'!D3</f>
        <v>Manufacturing</v>
      </c>
      <c r="T29" s="60" t="str">
        <f>'Southeast Texas Index'!E3</f>
        <v>Retail</v>
      </c>
      <c r="U29" s="60" t="str">
        <f>'Southeast Texas Index'!F3</f>
        <v>Financial Services</v>
      </c>
      <c r="V29" s="60" t="str">
        <f>'Southeast Texas Index'!G3</f>
        <v>Real Estate</v>
      </c>
      <c r="W29" s="60" t="str">
        <f>'Southeast Texas Index'!H3</f>
        <v>Professional &amp; Business Services</v>
      </c>
      <c r="X29" s="60" t="str">
        <f>'Southeast Texas Index'!I3</f>
        <v>Health Care</v>
      </c>
      <c r="Y29" s="60" t="str">
        <f>'Southeast Texas Index'!J3</f>
        <v>Hospitality &amp; Tourism</v>
      </c>
      <c r="Z29" s="61" t="str">
        <f>'Southeast Texas Index'!K3</f>
        <v>Other Activity</v>
      </c>
    </row>
    <row r="30" spans="16:26" ht="19.5" x14ac:dyDescent="0.2">
      <c r="P30" s="58" t="str">
        <f>INDEX('Southeast Texas Index'!A:A, COUNTA('Southeast Texas Index'!$B:$B)-1)</f>
        <v>2023Q2</v>
      </c>
      <c r="Q30" s="28">
        <f>INDEX('Southeast Texas Index'!B:B, COUNTA('Southeast Texas Index'!$B:$B)-1)</f>
        <v>62.401224989305859</v>
      </c>
      <c r="R30" s="29">
        <f>INDEX('Southeast Texas Index'!C:C, COUNTA('Southeast Texas Index'!$B:$B)-1)</f>
        <v>222.25920252670451</v>
      </c>
      <c r="S30" s="29">
        <f>INDEX('Southeast Texas Index'!D:D, COUNTA('Southeast Texas Index'!$B:$B)-1)</f>
        <v>100.70071904876021</v>
      </c>
      <c r="T30" s="29">
        <f>INDEX('Southeast Texas Index'!E:E, COUNTA('Southeast Texas Index'!$B:$B)-1)</f>
        <v>100.3182032897497</v>
      </c>
      <c r="U30" s="29">
        <f>INDEX('Southeast Texas Index'!F:F, COUNTA('Southeast Texas Index'!$B:$B)-1)</f>
        <v>202.06196302499481</v>
      </c>
      <c r="V30" s="29">
        <f>INDEX('Southeast Texas Index'!G:G, COUNTA('Southeast Texas Index'!$B:$B)-1)</f>
        <v>129.23494745793269</v>
      </c>
      <c r="W30" s="29">
        <f>INDEX('Southeast Texas Index'!H:H, COUNTA('Southeast Texas Index'!$B:$B)-1)</f>
        <v>103.20742521221941</v>
      </c>
      <c r="X30" s="29">
        <f>INDEX('Southeast Texas Index'!I:I, COUNTA('Southeast Texas Index'!$B:$B)-1)</f>
        <v>101.62645983482101</v>
      </c>
      <c r="Y30" s="29">
        <f>INDEX('Southeast Texas Index'!J:J, COUNTA('Southeast Texas Index'!$B:$B)-1)</f>
        <v>99.766134601017626</v>
      </c>
      <c r="Z30" s="30">
        <f>INDEX('Southeast Texas Index'!K:K, COUNTA('Southeast Texas Index'!$B:$B)-1)</f>
        <v>99.520474547433196</v>
      </c>
    </row>
    <row r="31" spans="16:26" ht="19.5" x14ac:dyDescent="0.2">
      <c r="P31" s="59" t="str">
        <f>INDEX('Southeast Texas Index'!A:A, COUNTA('Southeast Texas Index'!$B:$B))</f>
        <v>2023Q3</v>
      </c>
      <c r="Q31" s="31">
        <f>INDEX('Southeast Texas Index'!B:B, COUNTA('Southeast Texas Index'!$B:$B))</f>
        <v>63.561457054992651</v>
      </c>
      <c r="R31" s="32">
        <f>INDEX('Southeast Texas Index'!C:C, COUNTA('Southeast Texas Index'!$B:$B))</f>
        <v>205.6593658102839</v>
      </c>
      <c r="S31" s="32">
        <f>INDEX('Southeast Texas Index'!D:D, COUNTA('Southeast Texas Index'!$B:$B))</f>
        <v>100.964550261827</v>
      </c>
      <c r="T31" s="32">
        <f>INDEX('Southeast Texas Index'!E:E, COUNTA('Southeast Texas Index'!$B:$B))</f>
        <v>99.656438021853404</v>
      </c>
      <c r="U31" s="32">
        <f>INDEX('Southeast Texas Index'!F:F, COUNTA('Southeast Texas Index'!$B:$B))</f>
        <v>202.4198816079884</v>
      </c>
      <c r="V31" s="32">
        <f>INDEX('Southeast Texas Index'!G:G, COUNTA('Southeast Texas Index'!$B:$B))</f>
        <v>127.8835227341026</v>
      </c>
      <c r="W31" s="32">
        <f>INDEX('Southeast Texas Index'!H:H, COUNTA('Southeast Texas Index'!$B:$B))</f>
        <v>102.9597061475346</v>
      </c>
      <c r="X31" s="32">
        <f>INDEX('Southeast Texas Index'!I:I, COUNTA('Southeast Texas Index'!$B:$B))</f>
        <v>101.1248018588513</v>
      </c>
      <c r="Y31" s="32">
        <f>INDEX('Southeast Texas Index'!J:J, COUNTA('Southeast Texas Index'!$B:$B))</f>
        <v>100.44427442393641</v>
      </c>
      <c r="Z31" s="33">
        <f>INDEX('Southeast Texas Index'!K:K, COUNTA('Southeast Texas Index'!$B:$B))</f>
        <v>99.965883262381197</v>
      </c>
    </row>
    <row r="32" spans="16:26" ht="19.5" x14ac:dyDescent="0.2">
      <c r="P32" s="54" t="s">
        <v>14</v>
      </c>
      <c r="Q32" s="53">
        <f>ROUND(Q31,1)-ROUND(Q30,1)</f>
        <v>1.2000000000000028</v>
      </c>
      <c r="R32" s="55">
        <f t="shared" ref="R32:Z32" si="0">ROUND(R31,1)-ROUND(R30,1)</f>
        <v>-16.600000000000023</v>
      </c>
      <c r="S32" s="55">
        <f t="shared" si="0"/>
        <v>0.29999999999999716</v>
      </c>
      <c r="T32" s="55">
        <f t="shared" si="0"/>
        <v>-0.59999999999999432</v>
      </c>
      <c r="U32" s="55">
        <f t="shared" si="0"/>
        <v>0.30000000000001137</v>
      </c>
      <c r="V32" s="55">
        <f t="shared" si="0"/>
        <v>-1.2999999999999829</v>
      </c>
      <c r="W32" s="55">
        <f t="shared" si="0"/>
        <v>-0.20000000000000284</v>
      </c>
      <c r="X32" s="55">
        <f t="shared" si="0"/>
        <v>-0.5</v>
      </c>
      <c r="Y32" s="55">
        <f t="shared" si="0"/>
        <v>0.60000000000000853</v>
      </c>
      <c r="Z32" s="56">
        <f t="shared" si="0"/>
        <v>0.5</v>
      </c>
    </row>
    <row r="112" spans="16:26" x14ac:dyDescent="0.2"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6:26" ht="19.5" x14ac:dyDescent="0.2">
      <c r="P113" s="11"/>
      <c r="Q113" s="11"/>
      <c r="R113" s="11"/>
      <c r="S113" s="11"/>
      <c r="T113" s="11"/>
      <c r="U113" s="11"/>
      <c r="V113" s="11"/>
      <c r="W113" s="11"/>
      <c r="X113" s="62"/>
      <c r="Y113" s="11"/>
      <c r="Z113" s="11"/>
    </row>
    <row r="114" spans="16:26" ht="19.5" x14ac:dyDescent="0.2">
      <c r="P114" s="11"/>
      <c r="Q114" s="11"/>
      <c r="R114" s="11"/>
      <c r="S114" s="11"/>
      <c r="T114" s="11"/>
      <c r="U114" s="11"/>
      <c r="V114" s="11"/>
      <c r="W114" s="11"/>
      <c r="X114" s="62"/>
      <c r="Y114" s="11"/>
      <c r="Z114" s="11"/>
    </row>
    <row r="115" spans="16:26" ht="19.5" x14ac:dyDescent="0.2">
      <c r="P115" s="11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topLeftCell="A18" workbookViewId="0">
      <selection activeCell="R64" sqref="R64"/>
    </sheetView>
  </sheetViews>
  <sheetFormatPr defaultColWidth="8.88671875" defaultRowHeight="19.5" x14ac:dyDescent="0.2"/>
  <cols>
    <col min="1" max="1" width="24.77734375" style="11" bestFit="1" customWidth="1"/>
    <col min="2" max="3" width="9.44140625" style="11" customWidth="1"/>
    <col min="4" max="4" width="8.88671875" style="24"/>
    <col min="5" max="16384" width="8.88671875" style="11"/>
  </cols>
  <sheetData>
    <row r="1" spans="1:5" ht="24" x14ac:dyDescent="0.2">
      <c r="A1" s="19" t="s">
        <v>81</v>
      </c>
      <c r="B1" s="20"/>
      <c r="C1" s="20"/>
      <c r="D1" s="21"/>
    </row>
    <row r="3" spans="1:5" ht="22.5" x14ac:dyDescent="0.2">
      <c r="A3" s="77" t="str">
        <f>CONCATENATE(UPPER(A1), " INDEX")</f>
        <v>SOUTHEAST TEXAS INDEX</v>
      </c>
      <c r="B3" s="77"/>
    </row>
    <row r="4" spans="1:5" x14ac:dyDescent="0.2">
      <c r="A4" s="76" t="s">
        <v>11</v>
      </c>
      <c r="B4" s="76"/>
    </row>
    <row r="5" spans="1:5" x14ac:dyDescent="0.2">
      <c r="A5" s="78"/>
      <c r="B5" s="78"/>
    </row>
    <row r="6" spans="1:5" x14ac:dyDescent="0.2">
      <c r="A6" s="12" t="s">
        <v>9</v>
      </c>
      <c r="B6" s="15">
        <f ca="1">C22</f>
        <v>108.8168082463619</v>
      </c>
      <c r="C6" s="12"/>
      <c r="D6" s="22"/>
    </row>
    <row r="7" spans="1:5" x14ac:dyDescent="0.2">
      <c r="A7" s="14" t="s">
        <v>19</v>
      </c>
      <c r="B7" s="18" t="str">
        <f ca="1">CONCATENATE(IF(D22&gt;0, "Up ", "Down "), ROUND(D22, 1))</f>
        <v>Down -0.8</v>
      </c>
      <c r="C7" s="12"/>
      <c r="D7" s="22"/>
    </row>
    <row r="8" spans="1:5" x14ac:dyDescent="0.2">
      <c r="A8" s="12"/>
      <c r="B8" s="12"/>
      <c r="C8" s="12"/>
      <c r="D8" s="22"/>
    </row>
    <row r="9" spans="1:5" ht="22.5" x14ac:dyDescent="0.2">
      <c r="A9" s="77" t="str">
        <f>A3</f>
        <v>SOUTHEAST TEXAS INDEX</v>
      </c>
      <c r="B9" s="77"/>
      <c r="C9" s="77"/>
      <c r="D9" s="77"/>
    </row>
    <row r="10" spans="1:5" x14ac:dyDescent="0.2">
      <c r="A10" s="76" t="s">
        <v>12</v>
      </c>
      <c r="B10" s="76"/>
      <c r="C10" s="76"/>
      <c r="D10" s="76"/>
    </row>
    <row r="11" spans="1:5" x14ac:dyDescent="0.2">
      <c r="A11" s="13" t="s">
        <v>10</v>
      </c>
      <c r="B11" s="51" t="str">
        <f ca="1">INDEX(INDIRECT(CONCATENATE("'", A1, " Index'!A:A")), COUNTA(INDIRECT(CONCATENATE("'", A1, " Index'!B:B")))-1)</f>
        <v>2023Q2</v>
      </c>
      <c r="C11" s="51" t="str">
        <f ca="1">INDEX(INDIRECT(CONCATENATE("'", A1, " Index'!A:A")), COUNTA(INDIRECT(CONCATENATE("'", A1, " Index'!B:B"))))</f>
        <v>2023Q3</v>
      </c>
      <c r="D11" s="25" t="s">
        <v>13</v>
      </c>
    </row>
    <row r="12" spans="1:5" x14ac:dyDescent="0.2">
      <c r="A12" s="12" t="str">
        <f>'Southeast Texas Index'!B$3</f>
        <v>Energy</v>
      </c>
      <c r="B12" s="15">
        <f ca="1">INDEX(INDIRECT(CONCATENATE("'", A1, " Index'!B:B")), COUNTA(INDIRECT(CONCATENATE("'", A1, " Index'!B:B")))-1)</f>
        <v>62.401224989305859</v>
      </c>
      <c r="C12" s="15">
        <f ca="1">INDEX(INDIRECT(CONCATENATE("'", A1, " Index'!B:B")), COUNTA(INDIRECT(CONCATENATE("'", A1, " Index'!B:B"))))</f>
        <v>63.561457054992651</v>
      </c>
      <c r="D12" s="22">
        <f ca="1">ROUND(C12,1)-ROUND(B12,1)</f>
        <v>1.2000000000000028</v>
      </c>
    </row>
    <row r="13" spans="1:5" x14ac:dyDescent="0.2">
      <c r="A13" s="12" t="str">
        <f>'Southeast Texas Index'!C$3</f>
        <v>Construction</v>
      </c>
      <c r="B13" s="15">
        <f ca="1">INDEX(INDIRECT(CONCATENATE("'", A1, " Index'!C:C")), COUNTA(INDIRECT(CONCATENATE("'", A1, " Index'!B:B")))-1)</f>
        <v>222.25920252670451</v>
      </c>
      <c r="C13" s="15">
        <f ca="1">INDEX(INDIRECT(CONCATENATE("'", A1, " Index'!C:C")), COUNTA(INDIRECT(CONCATENATE("'", A1, " Index'!B:B"))))</f>
        <v>205.6593658102839</v>
      </c>
      <c r="D13" s="22">
        <f ca="1">ROUND(C13,1)-ROUND(B13,1)</f>
        <v>-16.600000000000023</v>
      </c>
      <c r="E13" s="57"/>
    </row>
    <row r="14" spans="1:5" x14ac:dyDescent="0.2">
      <c r="A14" s="12" t="str">
        <f>'Southeast Texas Index'!D$3</f>
        <v>Manufacturing</v>
      </c>
      <c r="B14" s="15">
        <f ca="1">INDEX(INDIRECT(CONCATENATE("'", A1, " Index'!D:D")), COUNTA(INDIRECT(CONCATENATE("'", A1, " Index'!B:B")))-1)</f>
        <v>100.70071904876021</v>
      </c>
      <c r="C14" s="15">
        <f ca="1">INDEX(INDIRECT(CONCATENATE("'", A1, " Index'!D:D")), COUNTA(INDIRECT(CONCATENATE("'", A1, " Index'!B:B"))))</f>
        <v>100.964550261827</v>
      </c>
      <c r="D14" s="22">
        <f t="shared" ref="D14:D22" ca="1" si="0">ROUND(C14,1)-ROUND(B14,1)</f>
        <v>0.29999999999999716</v>
      </c>
    </row>
    <row r="15" spans="1:5" x14ac:dyDescent="0.2">
      <c r="A15" s="12" t="str">
        <f>'Southeast Texas Index'!E$3</f>
        <v>Retail</v>
      </c>
      <c r="B15" s="15">
        <f ca="1">INDEX(INDIRECT(CONCATENATE("'", A1, " Index'!E:E")), COUNTA(INDIRECT(CONCATENATE("'", A1, " Index'!B:B")))-1)</f>
        <v>100.3182032897497</v>
      </c>
      <c r="C15" s="15">
        <f ca="1">INDEX(INDIRECT(CONCATENATE("'", A1, " Index'!E:E")), COUNTA(INDIRECT(CONCATENATE("'", A1, " Index'!B:B"))))</f>
        <v>99.656438021853404</v>
      </c>
      <c r="D15" s="22">
        <f t="shared" ca="1" si="0"/>
        <v>-0.59999999999999432</v>
      </c>
    </row>
    <row r="16" spans="1:5" x14ac:dyDescent="0.2">
      <c r="A16" s="12" t="str">
        <f>'Southeast Texas Index'!F$3</f>
        <v>Financial Services</v>
      </c>
      <c r="B16" s="15">
        <f ca="1">INDEX(INDIRECT(CONCATENATE("'", A1, " Index'!F:F")), COUNTA(INDIRECT(CONCATENATE("'", A1, " Index'!B:B")))-1)</f>
        <v>202.06196302499481</v>
      </c>
      <c r="C16" s="15">
        <f ca="1">INDEX(INDIRECT(CONCATENATE("'", A1, " Index'!F:F")), COUNTA(INDIRECT(CONCATENATE("'", A1, " Index'!B:B"))))</f>
        <v>202.4198816079884</v>
      </c>
      <c r="D16" s="22">
        <f t="shared" ca="1" si="0"/>
        <v>0.30000000000001137</v>
      </c>
    </row>
    <row r="17" spans="1:4" x14ac:dyDescent="0.2">
      <c r="A17" s="12" t="str">
        <f>'Southeast Texas Index'!G$3</f>
        <v>Real Estate</v>
      </c>
      <c r="B17" s="15">
        <f ca="1">INDEX(INDIRECT(CONCATENATE("'", A1, " Index'!G:G")), COUNTA(INDIRECT(CONCATENATE("'", A1, " Index'!B:B")))-1)</f>
        <v>129.23494745793269</v>
      </c>
      <c r="C17" s="15">
        <f ca="1">INDEX(INDIRECT(CONCATENATE("'", A1, " Index'!G:G")), COUNTA(INDIRECT(CONCATENATE("'", A1, " Index'!B:B"))))</f>
        <v>127.8835227341026</v>
      </c>
      <c r="D17" s="22">
        <f t="shared" ca="1" si="0"/>
        <v>-1.2999999999999829</v>
      </c>
    </row>
    <row r="18" spans="1:4" x14ac:dyDescent="0.2">
      <c r="A18" s="12" t="str">
        <f>'Southeast Texas Index'!H$3</f>
        <v>Professional &amp; Business Services</v>
      </c>
      <c r="B18" s="15">
        <f ca="1">INDEX(INDIRECT(CONCATENATE("'", A1, " Index'!H:H")), COUNTA(INDIRECT(CONCATENATE("'", A1, " Index'!B:B")))-1)</f>
        <v>103.20742521221941</v>
      </c>
      <c r="C18" s="15">
        <f ca="1">INDEX(INDIRECT(CONCATENATE("'", A1, " Index'!H:H")), COUNTA(INDIRECT(CONCATENATE("'", A1, " Index'!B:B"))))</f>
        <v>102.9597061475346</v>
      </c>
      <c r="D18" s="22">
        <f t="shared" ca="1" si="0"/>
        <v>-0.20000000000000284</v>
      </c>
    </row>
    <row r="19" spans="1:4" x14ac:dyDescent="0.2">
      <c r="A19" s="12" t="str">
        <f>'Southeast Texas Index'!I$3</f>
        <v>Health Care</v>
      </c>
      <c r="B19" s="15">
        <f ca="1">INDEX(INDIRECT(CONCATENATE("'", A1, " Index'!I:I")), COUNTA(INDIRECT(CONCATENATE("'", A1, " Index'!B:B")))-1)</f>
        <v>101.62645983482101</v>
      </c>
      <c r="C19" s="15">
        <f ca="1">INDEX(INDIRECT(CONCATENATE("'", A1, " Index'!I:I")), COUNTA(INDIRECT(CONCATENATE("'", A1, " Index'!B:B"))))</f>
        <v>101.1248018588513</v>
      </c>
      <c r="D19" s="22">
        <f t="shared" ca="1" si="0"/>
        <v>-0.5</v>
      </c>
    </row>
    <row r="20" spans="1:4" x14ac:dyDescent="0.2">
      <c r="A20" s="12" t="str">
        <f>'Southeast Texas Index'!J$3</f>
        <v>Hospitality &amp; Tourism</v>
      </c>
      <c r="B20" s="15">
        <f ca="1">INDEX(INDIRECT(CONCATENATE("'", A1, " Index'!J:J")), COUNTA(INDIRECT(CONCATENATE("'", A1, " Index'!B:B")))-1)</f>
        <v>99.766134601017626</v>
      </c>
      <c r="C20" s="15">
        <f ca="1">INDEX(INDIRECT(CONCATENATE("'", A1, " Index'!J:J")), COUNTA(INDIRECT(CONCATENATE("'", A1, " Index'!B:B"))))</f>
        <v>100.44427442393641</v>
      </c>
      <c r="D20" s="22">
        <f t="shared" ca="1" si="0"/>
        <v>0.60000000000000853</v>
      </c>
    </row>
    <row r="21" spans="1:4" x14ac:dyDescent="0.2">
      <c r="A21" s="12" t="str">
        <f>'Southeast Texas Index'!K$3</f>
        <v>Other Activity</v>
      </c>
      <c r="B21" s="15">
        <f ca="1">INDEX(INDIRECT(CONCATENATE("'", A1, " Index'!K:K")), COUNTA(INDIRECT(CONCATENATE("'", A1, " Index'!B:B")))-1)</f>
        <v>99.520474547433196</v>
      </c>
      <c r="C21" s="15">
        <f ca="1">INDEX(INDIRECT(CONCATENATE("'", A1, " Index'!K:K")), COUNTA(INDIRECT(CONCATENATE("'", A1, " Index'!B:B"))))</f>
        <v>99.965883262381197</v>
      </c>
      <c r="D21" s="22">
        <f t="shared" ca="1" si="0"/>
        <v>0.5</v>
      </c>
    </row>
    <row r="22" spans="1:4" x14ac:dyDescent="0.2">
      <c r="A22" s="16" t="str">
        <f>'Southeast Texas Index'!L$3</f>
        <v>Composite Index</v>
      </c>
      <c r="B22" s="17">
        <f ca="1">INDEX(INDIRECT(CONCATENATE("'", A1, " Index'!L:L")), COUNTA(INDIRECT(CONCATENATE("'", A1, " Index'!B:B")))-1)</f>
        <v>109.5907529245968</v>
      </c>
      <c r="C22" s="17">
        <f ca="1">INDEX(INDIRECT(CONCATENATE("'", A1, " Index'!L:L")), COUNTA(INDIRECT(CONCATENATE("'", A1, " Index'!B:B"))))</f>
        <v>108.8168082463619</v>
      </c>
      <c r="D22" s="23">
        <f t="shared" ca="1" si="0"/>
        <v>-0.79999999999999716</v>
      </c>
    </row>
  </sheetData>
  <mergeCells count="5">
    <mergeCell ref="A10:D10"/>
    <mergeCell ref="A9:D9"/>
    <mergeCell ref="A3:B3"/>
    <mergeCell ref="A4:B4"/>
    <mergeCell ref="A5:B5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8"/>
  <sheetViews>
    <sheetView zoomScale="70" zoomScaleNormal="70" workbookViewId="0">
      <pane xSplit="1" ySplit="3" topLeftCell="B35" activePane="bottomRight" state="frozen"/>
      <selection sqref="A1:R1"/>
      <selection pane="topRight" sqref="A1:R1"/>
      <selection pane="bottomLeft" sqref="A1:R1"/>
      <selection pane="bottomRight" activeCell="F59" sqref="F59"/>
    </sheetView>
  </sheetViews>
  <sheetFormatPr defaultRowHeight="15" x14ac:dyDescent="0.2"/>
  <cols>
    <col min="1" max="1" width="9.88671875" style="50" bestFit="1" customWidth="1"/>
    <col min="2" max="2" width="8" style="1" customWidth="1"/>
    <col min="3" max="3" width="12.21875" style="1" customWidth="1"/>
    <col min="4" max="4" width="12.5546875" style="1" customWidth="1"/>
    <col min="5" max="6" width="8.88671875" style="1"/>
    <col min="7" max="7" width="8.33203125" style="1" bestFit="1" customWidth="1"/>
    <col min="8" max="8" width="13.33203125" style="1" customWidth="1"/>
    <col min="9" max="9" width="8.77734375" style="1" bestFit="1" customWidth="1"/>
    <col min="10" max="10" width="11.109375" style="1" bestFit="1" customWidth="1"/>
    <col min="11" max="11" width="6" style="1" bestFit="1" customWidth="1"/>
    <col min="12" max="12" width="8.21875" style="1" bestFit="1" customWidth="1"/>
  </cols>
  <sheetData>
    <row r="1" spans="1:12" ht="21" x14ac:dyDescent="0.2">
      <c r="A1" s="46"/>
      <c r="B1" s="2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">
      <c r="A2" s="47"/>
      <c r="B2" s="3" t="s">
        <v>20</v>
      </c>
      <c r="C2" s="3"/>
      <c r="D2" s="3"/>
      <c r="E2" s="3"/>
      <c r="F2" s="3"/>
      <c r="G2" s="3"/>
      <c r="H2" s="3"/>
      <c r="I2" s="5"/>
      <c r="J2" s="4"/>
      <c r="K2" s="4"/>
      <c r="L2" s="6"/>
    </row>
    <row r="3" spans="1:12" ht="39.950000000000003" customHeight="1" x14ac:dyDescent="0.2">
      <c r="A3" s="48" t="s">
        <v>4</v>
      </c>
      <c r="B3" s="45" t="s">
        <v>0</v>
      </c>
      <c r="C3" s="45" t="s">
        <v>3</v>
      </c>
      <c r="D3" s="45" t="s">
        <v>8</v>
      </c>
      <c r="E3" s="45" t="s">
        <v>1</v>
      </c>
      <c r="F3" s="45" t="s">
        <v>15</v>
      </c>
      <c r="G3" s="45" t="s">
        <v>2</v>
      </c>
      <c r="H3" s="45" t="s">
        <v>16</v>
      </c>
      <c r="I3" s="45" t="s">
        <v>17</v>
      </c>
      <c r="J3" s="45" t="s">
        <v>21</v>
      </c>
      <c r="K3" s="45" t="s">
        <v>18</v>
      </c>
      <c r="L3" s="45" t="s">
        <v>25</v>
      </c>
    </row>
    <row r="4" spans="1:12" x14ac:dyDescent="0.2">
      <c r="A4" s="49" t="s">
        <v>26</v>
      </c>
      <c r="B4" s="7">
        <v>73.584628390996244</v>
      </c>
      <c r="C4" s="7">
        <v>93.386241229828244</v>
      </c>
      <c r="D4" s="7">
        <v>100.228650234493</v>
      </c>
      <c r="E4" s="7">
        <v>99.552686017419234</v>
      </c>
      <c r="F4" s="7">
        <v>82.235442405751073</v>
      </c>
      <c r="G4" s="7">
        <v>105.0432674083852</v>
      </c>
      <c r="H4" s="7">
        <v>102.0382248668537</v>
      </c>
      <c r="I4" s="7">
        <v>100.88744863861319</v>
      </c>
      <c r="J4" s="7">
        <v>99.502213527305813</v>
      </c>
      <c r="K4" s="7">
        <v>99.56538450887156</v>
      </c>
      <c r="L4" s="9">
        <v>99.30656671967202</v>
      </c>
    </row>
    <row r="5" spans="1:12" x14ac:dyDescent="0.2">
      <c r="A5" s="49" t="s">
        <v>27</v>
      </c>
      <c r="B5" s="7">
        <v>77.977611264822471</v>
      </c>
      <c r="C5" s="7">
        <v>115.92748210423549</v>
      </c>
      <c r="D5" s="7">
        <v>101.9927022043878</v>
      </c>
      <c r="E5" s="7">
        <v>98.960654942762076</v>
      </c>
      <c r="F5" s="7">
        <v>84.03685058295622</v>
      </c>
      <c r="G5" s="7">
        <v>101.4377192899389</v>
      </c>
      <c r="H5" s="7">
        <v>104.5357185151169</v>
      </c>
      <c r="I5" s="7">
        <v>101.0463964172898</v>
      </c>
      <c r="J5" s="7">
        <v>96.855000258182216</v>
      </c>
      <c r="K5" s="7">
        <v>99.396133896253403</v>
      </c>
      <c r="L5" s="9">
        <v>101.23988723323779</v>
      </c>
    </row>
    <row r="6" spans="1:12" x14ac:dyDescent="0.2">
      <c r="A6" s="49" t="s">
        <v>28</v>
      </c>
      <c r="B6" s="7">
        <v>81.250241041669696</v>
      </c>
      <c r="C6" s="7">
        <v>97.990320910197823</v>
      </c>
      <c r="D6" s="7">
        <v>100.0123833110539</v>
      </c>
      <c r="E6" s="7">
        <v>98.594081330777641</v>
      </c>
      <c r="F6" s="7">
        <v>84.881767032980221</v>
      </c>
      <c r="G6" s="7">
        <v>104.4964094288071</v>
      </c>
      <c r="H6" s="7">
        <v>104.6639658581514</v>
      </c>
      <c r="I6" s="7">
        <v>100.3470184595528</v>
      </c>
      <c r="J6" s="7">
        <v>98.412993609830636</v>
      </c>
      <c r="K6" s="7">
        <v>98.963075576309564</v>
      </c>
      <c r="L6" s="9">
        <v>99.549651917014558</v>
      </c>
    </row>
    <row r="7" spans="1:12" x14ac:dyDescent="0.2">
      <c r="A7" s="49" t="s">
        <v>29</v>
      </c>
      <c r="B7" s="7">
        <v>85.814761780069603</v>
      </c>
      <c r="C7" s="7">
        <v>95.367246690708456</v>
      </c>
      <c r="D7" s="7">
        <v>101.55806942593649</v>
      </c>
      <c r="E7" s="7">
        <v>99.160786211601845</v>
      </c>
      <c r="F7" s="7">
        <v>88.461064109843178</v>
      </c>
      <c r="G7" s="7">
        <v>107.1349915894543</v>
      </c>
      <c r="H7" s="7">
        <v>103.3800512905201</v>
      </c>
      <c r="I7" s="7">
        <v>100.7839551668594</v>
      </c>
      <c r="J7" s="7">
        <v>100.6598439997297</v>
      </c>
      <c r="K7" s="7">
        <v>97.932245274809389</v>
      </c>
      <c r="L7" s="9">
        <v>100.3268205117617</v>
      </c>
    </row>
    <row r="8" spans="1:12" x14ac:dyDescent="0.2">
      <c r="A8" s="49" t="s">
        <v>30</v>
      </c>
      <c r="B8" s="7">
        <v>87.504802850479493</v>
      </c>
      <c r="C8" s="7">
        <v>81.557352331160402</v>
      </c>
      <c r="D8" s="7">
        <v>102.0981478275074</v>
      </c>
      <c r="E8" s="7">
        <v>99.63578508755063</v>
      </c>
      <c r="F8" s="7">
        <v>88.516180266981152</v>
      </c>
      <c r="G8" s="7">
        <v>99.019752344721326</v>
      </c>
      <c r="H8" s="7">
        <v>104.2447605499508</v>
      </c>
      <c r="I8" s="7">
        <v>99.821234569709034</v>
      </c>
      <c r="J8" s="7">
        <v>99.831814029332435</v>
      </c>
      <c r="K8" s="7">
        <v>98.680815224399481</v>
      </c>
      <c r="L8" s="9">
        <v>99.49526052586549</v>
      </c>
    </row>
    <row r="9" spans="1:12" x14ac:dyDescent="0.2">
      <c r="A9" s="49" t="s">
        <v>31</v>
      </c>
      <c r="B9" s="7">
        <v>93.722466181549677</v>
      </c>
      <c r="C9" s="7">
        <v>101.1031816498522</v>
      </c>
      <c r="D9" s="7">
        <v>101.7514246796591</v>
      </c>
      <c r="E9" s="7">
        <v>100.1813399384157</v>
      </c>
      <c r="F9" s="7">
        <v>88.018881847430492</v>
      </c>
      <c r="G9" s="7">
        <v>101.55215520923269</v>
      </c>
      <c r="H9" s="7">
        <v>104.78644737387449</v>
      </c>
      <c r="I9" s="7">
        <v>100.2141288254313</v>
      </c>
      <c r="J9" s="7">
        <v>99.772889160477035</v>
      </c>
      <c r="K9" s="7">
        <v>101.4954221377027</v>
      </c>
      <c r="L9" s="9">
        <v>101.2431599793924</v>
      </c>
    </row>
    <row r="10" spans="1:12" x14ac:dyDescent="0.2">
      <c r="A10" s="49" t="s">
        <v>32</v>
      </c>
      <c r="B10" s="7">
        <v>93.561117465229856</v>
      </c>
      <c r="C10" s="7">
        <v>100.4169205791142</v>
      </c>
      <c r="D10" s="7">
        <v>104.3621598345181</v>
      </c>
      <c r="E10" s="7">
        <v>99.847360082116779</v>
      </c>
      <c r="F10" s="7">
        <v>89.841032369890428</v>
      </c>
      <c r="G10" s="7">
        <v>103.3546644701719</v>
      </c>
      <c r="H10" s="7">
        <v>103.500904739403</v>
      </c>
      <c r="I10" s="7">
        <v>101.04117129692681</v>
      </c>
      <c r="J10" s="7">
        <v>98.971559665194363</v>
      </c>
      <c r="K10" s="7">
        <v>100.12472791368261</v>
      </c>
      <c r="L10" s="9">
        <v>102.30139450732111</v>
      </c>
    </row>
    <row r="11" spans="1:12" x14ac:dyDescent="0.2">
      <c r="A11" s="49" t="s">
        <v>33</v>
      </c>
      <c r="B11" s="7">
        <v>95.823904986857897</v>
      </c>
      <c r="C11" s="7">
        <v>87.351006027657149</v>
      </c>
      <c r="D11" s="7">
        <v>102.1885200630455</v>
      </c>
      <c r="E11" s="7">
        <v>100.0378830132037</v>
      </c>
      <c r="F11" s="7">
        <v>94.302604377077756</v>
      </c>
      <c r="G11" s="7">
        <v>97.18800745751895</v>
      </c>
      <c r="H11" s="7">
        <v>101.5789862653556</v>
      </c>
      <c r="I11" s="7">
        <v>99.758940606432077</v>
      </c>
      <c r="J11" s="7">
        <v>100.21895791455751</v>
      </c>
      <c r="K11" s="7">
        <v>97.952125835062404</v>
      </c>
      <c r="L11" s="9">
        <v>99.728546189148261</v>
      </c>
    </row>
    <row r="12" spans="1:12" x14ac:dyDescent="0.2">
      <c r="A12" s="49" t="s">
        <v>34</v>
      </c>
      <c r="B12" s="7">
        <v>106.0502007322101</v>
      </c>
      <c r="C12" s="7">
        <v>81.805632346522472</v>
      </c>
      <c r="D12" s="7">
        <v>102.025132041641</v>
      </c>
      <c r="E12" s="7">
        <v>99.201830714769983</v>
      </c>
      <c r="F12" s="7">
        <v>95.167673752114041</v>
      </c>
      <c r="G12" s="7">
        <v>94.630622434853095</v>
      </c>
      <c r="H12" s="7">
        <v>100.91261670791739</v>
      </c>
      <c r="I12" s="7">
        <v>99.787567890311053</v>
      </c>
      <c r="J12" s="7">
        <v>98.304668023574862</v>
      </c>
      <c r="K12" s="7">
        <v>99.274704873559642</v>
      </c>
      <c r="L12" s="9">
        <v>99.557001008389108</v>
      </c>
    </row>
    <row r="13" spans="1:12" x14ac:dyDescent="0.2">
      <c r="A13" s="49" t="s">
        <v>35</v>
      </c>
      <c r="B13" s="7">
        <v>102.39118372200861</v>
      </c>
      <c r="C13" s="7">
        <v>113.6963713291229</v>
      </c>
      <c r="D13" s="7">
        <v>100.8269807480502</v>
      </c>
      <c r="E13" s="7">
        <v>99.398434348165608</v>
      </c>
      <c r="F13" s="7">
        <v>97.393250122103879</v>
      </c>
      <c r="G13" s="7">
        <v>103.7046654209325</v>
      </c>
      <c r="H13" s="7">
        <v>100.36829643246131</v>
      </c>
      <c r="I13" s="7">
        <v>100.62738321545579</v>
      </c>
      <c r="J13" s="7">
        <v>101.061670512026</v>
      </c>
      <c r="K13" s="7">
        <v>100.54529416685421</v>
      </c>
      <c r="L13" s="9">
        <v>101.52167795513989</v>
      </c>
    </row>
    <row r="14" spans="1:12" x14ac:dyDescent="0.2">
      <c r="A14" s="49" t="s">
        <v>36</v>
      </c>
      <c r="B14" s="7">
        <v>98.031907154258874</v>
      </c>
      <c r="C14" s="7">
        <v>106.68484676927901</v>
      </c>
      <c r="D14" s="7">
        <v>99.013621305641351</v>
      </c>
      <c r="E14" s="7">
        <v>99.604742782592623</v>
      </c>
      <c r="F14" s="7">
        <v>100.4390870818295</v>
      </c>
      <c r="G14" s="7">
        <v>100.6379158326101</v>
      </c>
      <c r="H14" s="7">
        <v>99.591242293479311</v>
      </c>
      <c r="I14" s="7">
        <v>100.5263121516407</v>
      </c>
      <c r="J14" s="7">
        <v>101.1156388787</v>
      </c>
      <c r="K14" s="7">
        <v>99.812508775339879</v>
      </c>
      <c r="L14" s="9">
        <v>99.850530756585698</v>
      </c>
    </row>
    <row r="15" spans="1:12" x14ac:dyDescent="0.2">
      <c r="A15" s="49" t="s">
        <v>37</v>
      </c>
      <c r="B15" s="7">
        <v>93.526708391522334</v>
      </c>
      <c r="C15" s="7">
        <v>97.813149555075654</v>
      </c>
      <c r="D15" s="7">
        <v>98.134265904667515</v>
      </c>
      <c r="E15" s="7">
        <v>101.7949921544718</v>
      </c>
      <c r="F15" s="7">
        <v>106.9999890439526</v>
      </c>
      <c r="G15" s="7">
        <v>101.0267963116043</v>
      </c>
      <c r="H15" s="7">
        <v>99.127844566142031</v>
      </c>
      <c r="I15" s="7">
        <v>99.058736742592373</v>
      </c>
      <c r="J15" s="7">
        <v>99.518022585699086</v>
      </c>
      <c r="K15" s="7">
        <v>100.3674921842463</v>
      </c>
      <c r="L15" s="9">
        <v>99.070790279885315</v>
      </c>
    </row>
    <row r="16" spans="1:12" x14ac:dyDescent="0.2">
      <c r="A16" s="49" t="s">
        <v>38</v>
      </c>
      <c r="B16" s="7">
        <v>102.93573986425309</v>
      </c>
      <c r="C16" s="7">
        <v>92.253748136258622</v>
      </c>
      <c r="D16" s="7">
        <v>99.46037721544883</v>
      </c>
      <c r="E16" s="7">
        <v>98.11481767310076</v>
      </c>
      <c r="F16" s="7">
        <v>107.9571384343095</v>
      </c>
      <c r="G16" s="7">
        <v>97.256329621420718</v>
      </c>
      <c r="H16" s="7">
        <v>102.43583485003739</v>
      </c>
      <c r="I16" s="7">
        <v>100.21965456846731</v>
      </c>
      <c r="J16" s="7">
        <v>100.60189758467099</v>
      </c>
      <c r="K16" s="7">
        <v>100.535327753535</v>
      </c>
      <c r="L16" s="9">
        <v>99.496705053459408</v>
      </c>
    </row>
    <row r="17" spans="1:12" x14ac:dyDescent="0.2">
      <c r="A17" s="49" t="s">
        <v>39</v>
      </c>
      <c r="B17" s="7">
        <v>102.92370589169271</v>
      </c>
      <c r="C17" s="7">
        <v>123.02173787739</v>
      </c>
      <c r="D17" s="7">
        <v>100.7078472011346</v>
      </c>
      <c r="E17" s="7">
        <v>100.4037344917798</v>
      </c>
      <c r="F17" s="7">
        <v>89.613314309130672</v>
      </c>
      <c r="G17" s="7">
        <v>102.1353009563796</v>
      </c>
      <c r="H17" s="7">
        <v>101.8837837873003</v>
      </c>
      <c r="I17" s="7">
        <v>99.527542632480817</v>
      </c>
      <c r="J17" s="7">
        <v>101.9299138797969</v>
      </c>
      <c r="K17" s="7">
        <v>98.450009278683282</v>
      </c>
      <c r="L17" s="9">
        <v>101.439858072687</v>
      </c>
    </row>
    <row r="18" spans="1:12" x14ac:dyDescent="0.2">
      <c r="A18" s="49" t="s">
        <v>40</v>
      </c>
      <c r="B18" s="7">
        <v>105.9380545621742</v>
      </c>
      <c r="C18" s="7">
        <v>134.75922948263579</v>
      </c>
      <c r="D18" s="7">
        <v>100.8609145387357</v>
      </c>
      <c r="E18" s="7">
        <v>99.727728062302717</v>
      </c>
      <c r="F18" s="7">
        <v>122.9145686660318</v>
      </c>
      <c r="G18" s="7">
        <v>104.84698885984631</v>
      </c>
      <c r="H18" s="7">
        <v>101.5392726413978</v>
      </c>
      <c r="I18" s="7">
        <v>100.37481392879511</v>
      </c>
      <c r="J18" s="7">
        <v>96.417228489484259</v>
      </c>
      <c r="K18" s="7">
        <v>99.685975402551108</v>
      </c>
      <c r="L18" s="9">
        <v>102.9952969799529</v>
      </c>
    </row>
    <row r="19" spans="1:12" x14ac:dyDescent="0.2">
      <c r="A19" s="49" t="s">
        <v>41</v>
      </c>
      <c r="B19" s="7">
        <v>103.8021329738426</v>
      </c>
      <c r="C19" s="7">
        <v>101.9001520774296</v>
      </c>
      <c r="D19" s="7">
        <v>100.3583241189106</v>
      </c>
      <c r="E19" s="7">
        <v>99.831272650366373</v>
      </c>
      <c r="F19" s="7">
        <v>124.6444187716113</v>
      </c>
      <c r="G19" s="7">
        <v>97.451218438302107</v>
      </c>
      <c r="H19" s="7">
        <v>103.8357582746209</v>
      </c>
      <c r="I19" s="7">
        <v>100.4900127588572</v>
      </c>
      <c r="J19" s="7">
        <v>98.786726373233734</v>
      </c>
      <c r="K19" s="7">
        <v>100.1242194493489</v>
      </c>
      <c r="L19" s="9">
        <v>100.7809474245519</v>
      </c>
    </row>
    <row r="20" spans="1:12" x14ac:dyDescent="0.2">
      <c r="A20" s="49" t="s">
        <v>42</v>
      </c>
      <c r="B20" s="7">
        <v>103.4607532645779</v>
      </c>
      <c r="C20" s="7">
        <v>91.021951956096871</v>
      </c>
      <c r="D20" s="7">
        <v>101.280118308019</v>
      </c>
      <c r="E20" s="7">
        <v>101.31159643895521</v>
      </c>
      <c r="F20" s="7">
        <v>127.11680159700281</v>
      </c>
      <c r="G20" s="7">
        <v>96.85464982555915</v>
      </c>
      <c r="H20" s="7">
        <v>103.4572701496609</v>
      </c>
      <c r="I20" s="7">
        <v>101.9267612641071</v>
      </c>
      <c r="J20" s="7">
        <v>100.5968149287928</v>
      </c>
      <c r="K20" s="7">
        <v>100.4566128735363</v>
      </c>
      <c r="L20" s="9">
        <v>100.8721670532974</v>
      </c>
    </row>
    <row r="21" spans="1:12" x14ac:dyDescent="0.2">
      <c r="A21" s="49" t="s">
        <v>43</v>
      </c>
      <c r="B21" s="7">
        <v>109.62466041693651</v>
      </c>
      <c r="C21" s="7">
        <v>127.1421130434223</v>
      </c>
      <c r="D21" s="7">
        <v>103.22977297411499</v>
      </c>
      <c r="E21" s="7">
        <v>98.625502590669726</v>
      </c>
      <c r="F21" s="7">
        <v>127.97179910799559</v>
      </c>
      <c r="G21" s="7">
        <v>100.51683065404499</v>
      </c>
      <c r="H21" s="7">
        <v>106.5990132669843</v>
      </c>
      <c r="I21" s="7">
        <v>101.077893620493</v>
      </c>
      <c r="J21" s="7">
        <v>102.0060764778116</v>
      </c>
      <c r="K21" s="7">
        <v>99.316904229096025</v>
      </c>
      <c r="L21" s="9">
        <v>103.9003507605197</v>
      </c>
    </row>
    <row r="22" spans="1:12" x14ac:dyDescent="0.2">
      <c r="A22" s="49" t="s">
        <v>44</v>
      </c>
      <c r="B22" s="7">
        <v>110.52822217732781</v>
      </c>
      <c r="C22" s="7">
        <v>134.73382810602121</v>
      </c>
      <c r="D22" s="7">
        <v>99.93385572974617</v>
      </c>
      <c r="E22" s="7">
        <v>100.0809640243577</v>
      </c>
      <c r="F22" s="7">
        <v>130.2528559527556</v>
      </c>
      <c r="G22" s="7">
        <v>97.81772004142735</v>
      </c>
      <c r="H22" s="7">
        <v>103.9268309754877</v>
      </c>
      <c r="I22" s="7">
        <v>101.1819263732072</v>
      </c>
      <c r="J22" s="7">
        <v>101.7062796116798</v>
      </c>
      <c r="K22" s="7">
        <v>98.788511659097821</v>
      </c>
      <c r="L22" s="9">
        <v>102.40229793974341</v>
      </c>
    </row>
    <row r="23" spans="1:12" x14ac:dyDescent="0.2">
      <c r="A23" s="49" t="s">
        <v>45</v>
      </c>
      <c r="B23" s="7">
        <v>103.9859324702219</v>
      </c>
      <c r="C23" s="7">
        <v>127.34185007720831</v>
      </c>
      <c r="D23" s="7">
        <v>103.33683784627119</v>
      </c>
      <c r="E23" s="7">
        <v>98.611994958457927</v>
      </c>
      <c r="F23" s="7">
        <v>133.17122002832409</v>
      </c>
      <c r="G23" s="7">
        <v>95.257404541639005</v>
      </c>
      <c r="H23" s="7">
        <v>103.71210573491101</v>
      </c>
      <c r="I23" s="7">
        <v>103.2115574030629</v>
      </c>
      <c r="J23" s="7">
        <v>98.193030170064731</v>
      </c>
      <c r="K23" s="7">
        <v>99.007388646658825</v>
      </c>
      <c r="L23" s="9">
        <v>103.3785738469205</v>
      </c>
    </row>
    <row r="24" spans="1:12" x14ac:dyDescent="0.2">
      <c r="A24" s="49" t="s">
        <v>46</v>
      </c>
      <c r="B24" s="7">
        <v>68.015333444107597</v>
      </c>
      <c r="C24" s="7">
        <v>119.3709968286679</v>
      </c>
      <c r="D24" s="7">
        <v>101.3771755714623</v>
      </c>
      <c r="E24" s="7">
        <v>98.581735822384118</v>
      </c>
      <c r="F24" s="7">
        <v>131.37851812132089</v>
      </c>
      <c r="G24" s="7">
        <v>99.487372877736661</v>
      </c>
      <c r="H24" s="7">
        <v>99.366843649514223</v>
      </c>
      <c r="I24" s="7">
        <v>101.18812470024309</v>
      </c>
      <c r="J24" s="7">
        <v>102.5066592584035</v>
      </c>
      <c r="K24" s="7">
        <v>100.51834970846291</v>
      </c>
      <c r="L24" s="9">
        <v>101.5047687694822</v>
      </c>
    </row>
    <row r="25" spans="1:12" x14ac:dyDescent="0.2">
      <c r="A25" s="49" t="s">
        <v>47</v>
      </c>
      <c r="B25" s="7">
        <v>60.652140187384113</v>
      </c>
      <c r="C25" s="7">
        <v>163.9770215908203</v>
      </c>
      <c r="D25" s="7">
        <v>99.83542350113899</v>
      </c>
      <c r="E25" s="7">
        <v>100.0189672002672</v>
      </c>
      <c r="F25" s="7">
        <v>132.7324129076556</v>
      </c>
      <c r="G25" s="7">
        <v>104.4728593110306</v>
      </c>
      <c r="H25" s="7">
        <v>98.600574674626941</v>
      </c>
      <c r="I25" s="7">
        <v>101.8927802395382</v>
      </c>
      <c r="J25" s="7">
        <v>97.919874147917085</v>
      </c>
      <c r="K25" s="7">
        <v>99.238125549578029</v>
      </c>
      <c r="L25" s="9">
        <v>103.0203099533403</v>
      </c>
    </row>
    <row r="26" spans="1:12" x14ac:dyDescent="0.2">
      <c r="A26" s="49" t="s">
        <v>48</v>
      </c>
      <c r="B26" s="7">
        <v>55.479763096334651</v>
      </c>
      <c r="C26" s="7">
        <v>166.68262299174211</v>
      </c>
      <c r="D26" s="7">
        <v>100.1042101138987</v>
      </c>
      <c r="E26" s="7">
        <v>99.697513862840495</v>
      </c>
      <c r="F26" s="7">
        <v>144.29171131569589</v>
      </c>
      <c r="G26" s="7">
        <v>104.41284964768479</v>
      </c>
      <c r="H26" s="7">
        <v>104.7600718928081</v>
      </c>
      <c r="I26" s="7">
        <v>100.8619636817518</v>
      </c>
      <c r="J26" s="7">
        <v>99.125894342571286</v>
      </c>
      <c r="K26" s="7">
        <v>100.7372762841556</v>
      </c>
      <c r="L26" s="9">
        <v>103.9153899671383</v>
      </c>
    </row>
    <row r="27" spans="1:12" x14ac:dyDescent="0.2">
      <c r="A27" s="49" t="s">
        <v>49</v>
      </c>
      <c r="B27" s="7">
        <v>51.451661128319543</v>
      </c>
      <c r="C27" s="7">
        <v>132.9833975484465</v>
      </c>
      <c r="D27" s="7">
        <v>97.476107358050612</v>
      </c>
      <c r="E27" s="7">
        <v>99.224009976554825</v>
      </c>
      <c r="F27" s="7">
        <v>146.41945527032439</v>
      </c>
      <c r="G27" s="7">
        <v>99.937313492164876</v>
      </c>
      <c r="H27" s="7">
        <v>102.6056594423149</v>
      </c>
      <c r="I27" s="7">
        <v>101.7571550967573</v>
      </c>
      <c r="J27" s="7">
        <v>101.3995378749792</v>
      </c>
      <c r="K27" s="7">
        <v>98.609489706265379</v>
      </c>
      <c r="L27" s="9">
        <v>100.0885769517332</v>
      </c>
    </row>
    <row r="28" spans="1:12" x14ac:dyDescent="0.2">
      <c r="A28" s="49" t="s">
        <v>50</v>
      </c>
      <c r="B28" s="7">
        <v>43.763389018658607</v>
      </c>
      <c r="C28" s="7">
        <v>131.8499713442643</v>
      </c>
      <c r="D28" s="7">
        <v>98.729579272769982</v>
      </c>
      <c r="E28" s="7">
        <v>99.277332435569733</v>
      </c>
      <c r="F28" s="7">
        <v>144.88445866429689</v>
      </c>
      <c r="G28" s="7">
        <v>93.939328281896124</v>
      </c>
      <c r="H28" s="7">
        <v>102.63489905863651</v>
      </c>
      <c r="I28" s="7">
        <v>101.0851767986599</v>
      </c>
      <c r="J28" s="7">
        <v>100.0877188901157</v>
      </c>
      <c r="K28" s="7">
        <v>99.549781444226582</v>
      </c>
      <c r="L28" s="9">
        <v>100.1484888783024</v>
      </c>
    </row>
    <row r="29" spans="1:12" x14ac:dyDescent="0.2">
      <c r="A29" s="49" t="s">
        <v>51</v>
      </c>
      <c r="B29" s="7">
        <v>44.638079389321241</v>
      </c>
      <c r="C29" s="7">
        <v>166.0878271477734</v>
      </c>
      <c r="D29" s="7">
        <v>97.666351118931715</v>
      </c>
      <c r="E29" s="7">
        <v>98.793776800133429</v>
      </c>
      <c r="F29" s="7">
        <v>148.0784752811781</v>
      </c>
      <c r="G29" s="7">
        <v>98.213010437937371</v>
      </c>
      <c r="H29" s="7">
        <v>101.7140312233235</v>
      </c>
      <c r="I29" s="7">
        <v>99.966027548449631</v>
      </c>
      <c r="J29" s="7">
        <v>98.061669717979882</v>
      </c>
      <c r="K29" s="7">
        <v>99.656045092005854</v>
      </c>
      <c r="L29" s="9">
        <v>101.62373290809541</v>
      </c>
    </row>
    <row r="30" spans="1:12" x14ac:dyDescent="0.2">
      <c r="A30" s="49" t="s">
        <v>52</v>
      </c>
      <c r="B30" s="7">
        <v>46.548076809706018</v>
      </c>
      <c r="C30" s="7">
        <v>161.96601465785579</v>
      </c>
      <c r="D30" s="7">
        <v>99.231457087912119</v>
      </c>
      <c r="E30" s="7">
        <v>99.321098399324086</v>
      </c>
      <c r="F30" s="7">
        <v>149.99652262674039</v>
      </c>
      <c r="G30" s="7">
        <v>99.157920985902052</v>
      </c>
      <c r="H30" s="7">
        <v>101.1986318958438</v>
      </c>
      <c r="I30" s="7">
        <v>100.7436937951401</v>
      </c>
      <c r="J30" s="7">
        <v>100.6431087885298</v>
      </c>
      <c r="K30" s="7">
        <v>99.647795736495326</v>
      </c>
      <c r="L30" s="9">
        <v>102.3859494658852</v>
      </c>
    </row>
    <row r="31" spans="1:12" x14ac:dyDescent="0.2">
      <c r="A31" s="49" t="s">
        <v>53</v>
      </c>
      <c r="B31" s="7">
        <v>49.565608295812979</v>
      </c>
      <c r="C31" s="7">
        <v>140.96813040668991</v>
      </c>
      <c r="D31" s="7">
        <v>100.5633552289374</v>
      </c>
      <c r="E31" s="7">
        <v>99.128510380420181</v>
      </c>
      <c r="F31" s="7">
        <v>150.1943427572325</v>
      </c>
      <c r="G31" s="7">
        <v>98.96638740145093</v>
      </c>
      <c r="H31" s="7">
        <v>103.8499533887865</v>
      </c>
      <c r="I31" s="7">
        <v>100.1541525287349</v>
      </c>
      <c r="J31" s="7">
        <v>99.548424261670732</v>
      </c>
      <c r="K31" s="7">
        <v>99.247881494552871</v>
      </c>
      <c r="L31" s="9">
        <v>102.004182149942</v>
      </c>
    </row>
    <row r="32" spans="1:12" x14ac:dyDescent="0.2">
      <c r="A32" s="49" t="s">
        <v>54</v>
      </c>
      <c r="B32" s="7">
        <v>52.72896698514279</v>
      </c>
      <c r="C32" s="7">
        <v>127.28973039281669</v>
      </c>
      <c r="D32" s="7">
        <v>100.63791696555</v>
      </c>
      <c r="E32" s="7">
        <v>100.7249990201008</v>
      </c>
      <c r="F32" s="7">
        <v>151.52484519812151</v>
      </c>
      <c r="G32" s="7">
        <v>94.722748214692245</v>
      </c>
      <c r="H32" s="7">
        <v>100.9893469591233</v>
      </c>
      <c r="I32" s="7">
        <v>99.179002444532301</v>
      </c>
      <c r="J32" s="7">
        <v>99.166291467837766</v>
      </c>
      <c r="K32" s="7">
        <v>99.773761251647329</v>
      </c>
      <c r="L32" s="9">
        <v>101.08990413747711</v>
      </c>
    </row>
    <row r="33" spans="1:12" x14ac:dyDescent="0.2">
      <c r="A33" s="49" t="s">
        <v>55</v>
      </c>
      <c r="B33" s="7">
        <v>55.481460292985837</v>
      </c>
      <c r="C33" s="7">
        <v>183.96607500308701</v>
      </c>
      <c r="D33" s="7">
        <v>100.3701574674561</v>
      </c>
      <c r="E33" s="7">
        <v>98.347604217581335</v>
      </c>
      <c r="F33" s="7">
        <v>150.61854263399019</v>
      </c>
      <c r="G33" s="7">
        <v>103.63630606682359</v>
      </c>
      <c r="H33" s="7">
        <v>101.59030398111879</v>
      </c>
      <c r="I33" s="7">
        <v>99.662791761738262</v>
      </c>
      <c r="J33" s="7">
        <v>101.29916456024451</v>
      </c>
      <c r="K33" s="7">
        <v>98.611823974594998</v>
      </c>
      <c r="L33" s="9">
        <v>104.3296193830639</v>
      </c>
    </row>
    <row r="34" spans="1:12" x14ac:dyDescent="0.2">
      <c r="A34" s="49" t="s">
        <v>56</v>
      </c>
      <c r="B34" s="7">
        <v>56.238504729150719</v>
      </c>
      <c r="C34" s="7">
        <v>167.10137702525779</v>
      </c>
      <c r="D34" s="7">
        <v>99.214920878048801</v>
      </c>
      <c r="E34" s="7">
        <v>98.678489570113854</v>
      </c>
      <c r="F34" s="7">
        <v>152.1327617042715</v>
      </c>
      <c r="G34" s="7">
        <v>105.2086370673786</v>
      </c>
      <c r="H34" s="7">
        <v>101.1361141970081</v>
      </c>
      <c r="I34" s="7">
        <v>100.7583450580241</v>
      </c>
      <c r="J34" s="7">
        <v>97.937856470643922</v>
      </c>
      <c r="K34" s="7">
        <v>97.938254098699772</v>
      </c>
      <c r="L34" s="9">
        <v>102.90373781204509</v>
      </c>
    </row>
    <row r="35" spans="1:12" x14ac:dyDescent="0.2">
      <c r="A35" s="49" t="s">
        <v>57</v>
      </c>
      <c r="B35" s="7">
        <v>57.764487306543707</v>
      </c>
      <c r="C35" s="7">
        <v>183.32979450450611</v>
      </c>
      <c r="D35" s="7">
        <v>100.04865916045939</v>
      </c>
      <c r="E35" s="7">
        <v>101.1049698650297</v>
      </c>
      <c r="F35" s="7">
        <v>158.87947673220009</v>
      </c>
      <c r="G35" s="7">
        <v>94.20702090897899</v>
      </c>
      <c r="H35" s="7">
        <v>99.639995509844553</v>
      </c>
      <c r="I35" s="7">
        <v>98.488963514209985</v>
      </c>
      <c r="J35" s="7">
        <v>99.031296649424618</v>
      </c>
      <c r="K35" s="7">
        <v>100.62572604846029</v>
      </c>
      <c r="L35" s="9">
        <v>103.96826111514839</v>
      </c>
    </row>
    <row r="36" spans="1:12" x14ac:dyDescent="0.2">
      <c r="A36" s="49" t="s">
        <v>58</v>
      </c>
      <c r="B36" s="7">
        <v>64.01836350401959</v>
      </c>
      <c r="C36" s="7">
        <v>143.75621065928149</v>
      </c>
      <c r="D36" s="7">
        <v>100.04678091149739</v>
      </c>
      <c r="E36" s="7">
        <v>100.452755507757</v>
      </c>
      <c r="F36" s="7">
        <v>160.37284245313751</v>
      </c>
      <c r="G36" s="7">
        <v>90.452768748455213</v>
      </c>
      <c r="H36" s="7">
        <v>103.0038333912829</v>
      </c>
      <c r="I36" s="7">
        <v>101.6739741249398</v>
      </c>
      <c r="J36" s="7">
        <v>101.3631537497309</v>
      </c>
      <c r="K36" s="7">
        <v>99.555579198477147</v>
      </c>
      <c r="L36" s="9">
        <v>101.978816547064</v>
      </c>
    </row>
    <row r="37" spans="1:12" x14ac:dyDescent="0.2">
      <c r="A37" s="49" t="s">
        <v>59</v>
      </c>
      <c r="B37" s="7">
        <v>68.040154013525779</v>
      </c>
      <c r="C37" s="7">
        <v>181.83895454707769</v>
      </c>
      <c r="D37" s="7">
        <v>100.60395095085531</v>
      </c>
      <c r="E37" s="7">
        <v>99.349507157012326</v>
      </c>
      <c r="F37" s="7">
        <v>161.04959877419159</v>
      </c>
      <c r="G37" s="7">
        <v>98.460649723626133</v>
      </c>
      <c r="H37" s="7">
        <v>104.4331763402691</v>
      </c>
      <c r="I37" s="7">
        <v>102.47207653893091</v>
      </c>
      <c r="J37" s="7">
        <v>101.33728258708589</v>
      </c>
      <c r="K37" s="7">
        <v>98.912889981929212</v>
      </c>
      <c r="L37" s="9">
        <v>104.8199062274697</v>
      </c>
    </row>
    <row r="38" spans="1:12" x14ac:dyDescent="0.2">
      <c r="A38" s="49" t="s">
        <v>60</v>
      </c>
      <c r="B38" s="7">
        <v>68.716195681272012</v>
      </c>
      <c r="C38" s="7">
        <v>189.33269692644109</v>
      </c>
      <c r="D38" s="7">
        <v>103.6775347982327</v>
      </c>
      <c r="E38" s="7">
        <v>99.315986860387923</v>
      </c>
      <c r="F38" s="7">
        <v>166.38721246086681</v>
      </c>
      <c r="G38" s="7">
        <v>104.0352957090426</v>
      </c>
      <c r="H38" s="7">
        <v>101.7552878371306</v>
      </c>
      <c r="I38" s="7">
        <v>100.9716111299463</v>
      </c>
      <c r="J38" s="7">
        <v>99.353587287587899</v>
      </c>
      <c r="K38" s="7">
        <v>99.322406914304167</v>
      </c>
      <c r="L38" s="9">
        <v>106.9806916303791</v>
      </c>
    </row>
    <row r="39" spans="1:12" x14ac:dyDescent="0.2">
      <c r="A39" s="49" t="s">
        <v>61</v>
      </c>
      <c r="B39" s="7">
        <v>65.969596489513791</v>
      </c>
      <c r="C39" s="7">
        <v>163.257931742946</v>
      </c>
      <c r="D39" s="7">
        <v>100.4146310298283</v>
      </c>
      <c r="E39" s="7">
        <v>98.29170634419313</v>
      </c>
      <c r="F39" s="7">
        <v>167.7148945237598</v>
      </c>
      <c r="G39" s="7">
        <v>104.33344344632739</v>
      </c>
      <c r="H39" s="7">
        <v>100.18471804720549</v>
      </c>
      <c r="I39" s="7">
        <v>99.707041351925355</v>
      </c>
      <c r="J39" s="7">
        <v>99.608242648874281</v>
      </c>
      <c r="K39" s="7">
        <v>99.712288873394954</v>
      </c>
      <c r="L39" s="9">
        <v>103.9068756568584</v>
      </c>
    </row>
    <row r="40" spans="1:12" x14ac:dyDescent="0.2">
      <c r="A40" s="49" t="s">
        <v>62</v>
      </c>
      <c r="B40" s="7">
        <v>61.018892630926132</v>
      </c>
      <c r="C40" s="7">
        <v>145.09867936574639</v>
      </c>
      <c r="D40" s="7">
        <v>100.05648750444119</v>
      </c>
      <c r="E40" s="7">
        <v>99.567810241759744</v>
      </c>
      <c r="F40" s="7">
        <v>170.71685736524131</v>
      </c>
      <c r="G40" s="7">
        <v>102.7429011779345</v>
      </c>
      <c r="H40" s="7">
        <v>102.14955049114261</v>
      </c>
      <c r="I40" s="7">
        <v>101.2703441361249</v>
      </c>
      <c r="J40" s="7">
        <v>100.0806792422708</v>
      </c>
      <c r="K40" s="7">
        <v>99.547903563499773</v>
      </c>
      <c r="L40" s="9">
        <v>102.848471293225</v>
      </c>
    </row>
    <row r="41" spans="1:12" x14ac:dyDescent="0.2">
      <c r="A41" s="49" t="s">
        <v>63</v>
      </c>
      <c r="B41" s="7">
        <v>61.089263844270839</v>
      </c>
      <c r="C41" s="7">
        <v>210.887805953314</v>
      </c>
      <c r="D41" s="7">
        <v>99.927221960428</v>
      </c>
      <c r="E41" s="7">
        <v>99.455233599039303</v>
      </c>
      <c r="F41" s="7">
        <v>173.75541367877639</v>
      </c>
      <c r="G41" s="7">
        <v>110.6312467048887</v>
      </c>
      <c r="H41" s="7">
        <v>102.7338432434909</v>
      </c>
      <c r="I41" s="7">
        <v>101.3144190140559</v>
      </c>
      <c r="J41" s="7">
        <v>99.564990949089591</v>
      </c>
      <c r="K41" s="7">
        <v>100.35520588594321</v>
      </c>
      <c r="L41" s="9">
        <v>106.9605843506824</v>
      </c>
    </row>
    <row r="42" spans="1:12" x14ac:dyDescent="0.2">
      <c r="A42" s="49" t="s">
        <v>64</v>
      </c>
      <c r="B42" s="7">
        <v>58.233844340610339</v>
      </c>
      <c r="C42" s="7">
        <v>190.51669660303909</v>
      </c>
      <c r="D42" s="7">
        <v>100.2948335734839</v>
      </c>
      <c r="E42" s="7">
        <v>98.992626474849274</v>
      </c>
      <c r="F42" s="7">
        <v>175.0025095139228</v>
      </c>
      <c r="G42" s="7">
        <v>112.1608974715581</v>
      </c>
      <c r="H42" s="7">
        <v>103.71144495218761</v>
      </c>
      <c r="I42" s="7">
        <v>100.75301957563209</v>
      </c>
      <c r="J42" s="7">
        <v>99.184476727000984</v>
      </c>
      <c r="K42" s="7">
        <v>99.027645756335318</v>
      </c>
      <c r="L42" s="9">
        <v>105.8890119335118</v>
      </c>
    </row>
    <row r="43" spans="1:12" x14ac:dyDescent="0.2">
      <c r="A43" s="49" t="s">
        <v>65</v>
      </c>
      <c r="B43" s="7">
        <v>57.302100377687239</v>
      </c>
      <c r="C43" s="7">
        <v>187.38537906716431</v>
      </c>
      <c r="D43" s="7">
        <v>99.374847280997201</v>
      </c>
      <c r="E43" s="7">
        <v>100.3882256441986</v>
      </c>
      <c r="F43" s="7">
        <v>176.9464599762216</v>
      </c>
      <c r="G43" s="7">
        <v>113.81358443178389</v>
      </c>
      <c r="H43" s="7">
        <v>103.848610303062</v>
      </c>
      <c r="I43" s="7">
        <v>102.69057543567909</v>
      </c>
      <c r="J43" s="7">
        <v>97.626230640504801</v>
      </c>
      <c r="K43" s="7">
        <v>100.1439576441409</v>
      </c>
      <c r="L43" s="9">
        <v>105.7588034476413</v>
      </c>
    </row>
    <row r="44" spans="1:12" x14ac:dyDescent="0.2">
      <c r="A44" s="49" t="s">
        <v>66</v>
      </c>
      <c r="B44" s="7">
        <v>51.292615804879098</v>
      </c>
      <c r="C44" s="7">
        <v>155.80907415786561</v>
      </c>
      <c r="D44" s="7">
        <v>98.051546290509748</v>
      </c>
      <c r="E44" s="7">
        <v>99.393342678891187</v>
      </c>
      <c r="F44" s="7">
        <v>185.4425994193067</v>
      </c>
      <c r="G44" s="7">
        <v>104.5686133748346</v>
      </c>
      <c r="H44" s="7">
        <v>104.3418374687682</v>
      </c>
      <c r="I44" s="7">
        <v>101.12425919662969</v>
      </c>
      <c r="J44" s="7">
        <v>101.85707510563741</v>
      </c>
      <c r="K44" s="7">
        <v>99.172599345929385</v>
      </c>
      <c r="L44" s="9">
        <v>102.6396546337441</v>
      </c>
    </row>
    <row r="45" spans="1:12" x14ac:dyDescent="0.2">
      <c r="A45" s="49" t="s">
        <v>67</v>
      </c>
      <c r="B45" s="7">
        <v>32.233983143157531</v>
      </c>
      <c r="C45" s="7">
        <v>174.48030063959919</v>
      </c>
      <c r="D45" s="7">
        <v>95.659981822282731</v>
      </c>
      <c r="E45" s="7">
        <v>91.505546964068827</v>
      </c>
      <c r="F45" s="7">
        <v>208.1187028032204</v>
      </c>
      <c r="G45" s="7">
        <v>111.08114638975189</v>
      </c>
      <c r="H45" s="7">
        <v>88.966028321826201</v>
      </c>
      <c r="I45" s="7">
        <v>92.205807693296535</v>
      </c>
      <c r="J45" s="7">
        <v>76.675912912748842</v>
      </c>
      <c r="K45" s="7">
        <v>92.811635404210335</v>
      </c>
      <c r="L45" s="9">
        <v>99.474830873063624</v>
      </c>
    </row>
    <row r="46" spans="1:12" x14ac:dyDescent="0.2">
      <c r="A46" s="49" t="s">
        <v>68</v>
      </c>
      <c r="B46" s="7">
        <v>33.234523376266523</v>
      </c>
      <c r="C46" s="7">
        <v>219.82737445150951</v>
      </c>
      <c r="D46" s="7">
        <v>95.532715677286077</v>
      </c>
      <c r="E46" s="7">
        <v>103.3890869858881</v>
      </c>
      <c r="F46" s="7">
        <v>207.3062129404862</v>
      </c>
      <c r="G46" s="7">
        <v>115.1429291524158</v>
      </c>
      <c r="H46" s="7">
        <v>102.12231180456391</v>
      </c>
      <c r="I46" s="7">
        <v>102.8849539857664</v>
      </c>
      <c r="J46" s="7">
        <v>111.6976681867781</v>
      </c>
      <c r="K46" s="7">
        <v>103.0316844099364</v>
      </c>
      <c r="L46" s="9">
        <v>106.4756063419195</v>
      </c>
    </row>
    <row r="47" spans="1:12" x14ac:dyDescent="0.2">
      <c r="A47" s="49" t="s">
        <v>69</v>
      </c>
      <c r="B47" s="8">
        <v>34.942347597900628</v>
      </c>
      <c r="C47" s="8">
        <v>205.2495608601821</v>
      </c>
      <c r="D47" s="8">
        <v>100.0940671130237</v>
      </c>
      <c r="E47" s="8">
        <v>99.975063810906249</v>
      </c>
      <c r="F47" s="8">
        <v>208.65325819276211</v>
      </c>
      <c r="G47" s="8">
        <v>115.5838863308244</v>
      </c>
      <c r="H47" s="8">
        <v>104.9457465195795</v>
      </c>
      <c r="I47" s="8">
        <v>103.445311611292</v>
      </c>
      <c r="J47" s="8">
        <v>104.45395590552</v>
      </c>
      <c r="K47" s="8">
        <v>98.703051029150785</v>
      </c>
      <c r="L47" s="9">
        <v>107.0835393055326</v>
      </c>
    </row>
    <row r="48" spans="1:12" x14ac:dyDescent="0.2">
      <c r="A48" s="49" t="s">
        <v>70</v>
      </c>
      <c r="B48" s="8">
        <v>42.495832803229973</v>
      </c>
      <c r="C48" s="8">
        <v>173.35473007085909</v>
      </c>
      <c r="D48" s="8">
        <v>98.437482116950349</v>
      </c>
      <c r="E48" s="8">
        <v>99.067251228980737</v>
      </c>
      <c r="F48" s="8">
        <v>210.64830633010729</v>
      </c>
      <c r="G48" s="8">
        <v>108.7801012563183</v>
      </c>
      <c r="H48" s="8">
        <v>102.2931966563075</v>
      </c>
      <c r="I48" s="8">
        <v>101.71256596482201</v>
      </c>
      <c r="J48" s="8">
        <v>99.918484896455141</v>
      </c>
      <c r="K48" s="8">
        <v>98.633779497686888</v>
      </c>
      <c r="L48" s="9">
        <v>103.9789224667938</v>
      </c>
    </row>
    <row r="49" spans="1:12" x14ac:dyDescent="0.2">
      <c r="A49" s="49" t="s">
        <v>71</v>
      </c>
      <c r="B49" s="8">
        <v>47.29453834326646</v>
      </c>
      <c r="C49" s="8">
        <v>255.71176805761681</v>
      </c>
      <c r="D49" s="8">
        <v>97.228998922562141</v>
      </c>
      <c r="E49" s="8">
        <v>99.825650219306723</v>
      </c>
      <c r="F49" s="8">
        <v>205.07212850706389</v>
      </c>
      <c r="G49" s="8">
        <v>112.8503994015975</v>
      </c>
      <c r="H49" s="8">
        <v>103.9667357112022</v>
      </c>
      <c r="I49" s="8">
        <v>99.639113547110924</v>
      </c>
      <c r="J49" s="8">
        <v>102.7786086525867</v>
      </c>
      <c r="K49" s="8">
        <v>99.737965041342903</v>
      </c>
      <c r="L49" s="9">
        <v>108.25537231501779</v>
      </c>
    </row>
    <row r="50" spans="1:12" x14ac:dyDescent="0.2">
      <c r="A50" s="49" t="s">
        <v>72</v>
      </c>
      <c r="B50" s="8">
        <v>49.565970385886231</v>
      </c>
      <c r="C50" s="8">
        <v>255.52390940749549</v>
      </c>
      <c r="D50" s="8">
        <v>100.5563118692944</v>
      </c>
      <c r="E50" s="8">
        <v>99.601860846888883</v>
      </c>
      <c r="F50" s="8">
        <v>203.6259776146095</v>
      </c>
      <c r="G50" s="8">
        <v>115.3289037313686</v>
      </c>
      <c r="H50" s="8">
        <v>101.7837594096282</v>
      </c>
      <c r="I50" s="8">
        <v>101.68388182696469</v>
      </c>
      <c r="J50" s="8">
        <v>101.7148522587926</v>
      </c>
      <c r="K50" s="8">
        <v>100.7242993913238</v>
      </c>
      <c r="L50" s="9">
        <v>110.186008070298</v>
      </c>
    </row>
    <row r="51" spans="1:12" x14ac:dyDescent="0.2">
      <c r="A51" s="49" t="s">
        <v>73</v>
      </c>
      <c r="B51" s="8">
        <v>53.728290681488303</v>
      </c>
      <c r="C51" s="8">
        <v>225.2498653001135</v>
      </c>
      <c r="D51" s="8">
        <v>101.950853319842</v>
      </c>
      <c r="E51" s="8">
        <v>100.37946850316681</v>
      </c>
      <c r="F51" s="8">
        <v>220.45534913461219</v>
      </c>
      <c r="G51" s="8">
        <v>117.1883295495483</v>
      </c>
      <c r="H51" s="8">
        <v>102.7889525385568</v>
      </c>
      <c r="I51" s="8">
        <v>100.51954400436161</v>
      </c>
      <c r="J51" s="8">
        <v>100.60651069610761</v>
      </c>
      <c r="K51" s="8">
        <v>99.283917004914869</v>
      </c>
      <c r="L51" s="9">
        <v>109.5050769384742</v>
      </c>
    </row>
    <row r="52" spans="1:12" x14ac:dyDescent="0.2">
      <c r="A52" s="49" t="s">
        <v>74</v>
      </c>
      <c r="B52" s="8">
        <v>60.555659527958383</v>
      </c>
      <c r="C52" s="8">
        <v>228.4353884810032</v>
      </c>
      <c r="D52" s="8">
        <v>102.92710039835271</v>
      </c>
      <c r="E52" s="8">
        <v>100.193344041594</v>
      </c>
      <c r="F52" s="8">
        <v>221.6326492749792</v>
      </c>
      <c r="G52" s="8">
        <v>114.1030019555477</v>
      </c>
      <c r="H52" s="8">
        <v>101.84045767296411</v>
      </c>
      <c r="I52" s="8">
        <v>100.20995300160079</v>
      </c>
      <c r="J52" s="8">
        <v>100.6006186306205</v>
      </c>
      <c r="K52" s="8">
        <v>100.3560440537577</v>
      </c>
      <c r="L52" s="9">
        <v>110.2192280070296</v>
      </c>
    </row>
    <row r="53" spans="1:12" x14ac:dyDescent="0.2">
      <c r="A53" s="49" t="s">
        <v>75</v>
      </c>
      <c r="B53" s="8">
        <v>68.321675360223296</v>
      </c>
      <c r="C53" s="8">
        <v>257.70298190029501</v>
      </c>
      <c r="D53" s="8">
        <v>102.99132798284251</v>
      </c>
      <c r="E53" s="8">
        <v>98.545950139219727</v>
      </c>
      <c r="F53" s="8">
        <v>225.20645644929809</v>
      </c>
      <c r="G53" s="8">
        <v>120.9694094656796</v>
      </c>
      <c r="H53" s="8">
        <v>101.59600928520651</v>
      </c>
      <c r="I53" s="8">
        <v>101.21232371152939</v>
      </c>
      <c r="J53" s="8">
        <v>100.3380731951203</v>
      </c>
      <c r="K53" s="8">
        <v>99.817186634718297</v>
      </c>
      <c r="L53" s="9">
        <v>112.3195301990324</v>
      </c>
    </row>
    <row r="54" spans="1:12" x14ac:dyDescent="0.2">
      <c r="A54" s="49" t="s">
        <v>76</v>
      </c>
      <c r="B54" s="8">
        <v>64.730571367346499</v>
      </c>
      <c r="C54" s="8">
        <v>225.91630162944099</v>
      </c>
      <c r="D54" s="8">
        <v>103.4659087737766</v>
      </c>
      <c r="E54" s="8">
        <v>99.35347579790043</v>
      </c>
      <c r="F54" s="8">
        <v>227.77056669761069</v>
      </c>
      <c r="G54" s="8">
        <v>129.49490602426309</v>
      </c>
      <c r="H54" s="8">
        <v>104.006519240876</v>
      </c>
      <c r="I54" s="8">
        <v>102.2649441446179</v>
      </c>
      <c r="J54" s="8">
        <v>98.962514270602853</v>
      </c>
      <c r="K54" s="8">
        <v>99.948003277141694</v>
      </c>
      <c r="L54" s="9">
        <v>111.66551343586779</v>
      </c>
    </row>
    <row r="55" spans="1:12" x14ac:dyDescent="0.2">
      <c r="A55" s="49" t="s">
        <v>77</v>
      </c>
      <c r="B55" s="8">
        <v>61.942414525690303</v>
      </c>
      <c r="C55" s="8">
        <v>175.34203194950629</v>
      </c>
      <c r="D55" s="8">
        <v>102.37889205590859</v>
      </c>
      <c r="E55" s="8">
        <v>99.002884001634271</v>
      </c>
      <c r="F55" s="8">
        <v>200.9585647525</v>
      </c>
      <c r="G55" s="8">
        <v>127.31920671680339</v>
      </c>
      <c r="H55" s="8">
        <v>102.431100843496</v>
      </c>
      <c r="I55" s="8">
        <v>101.57566077347759</v>
      </c>
      <c r="J55" s="8">
        <v>101.4413927380886</v>
      </c>
      <c r="K55" s="8">
        <v>99.978496244623159</v>
      </c>
      <c r="L55" s="9">
        <v>107.8106294795936</v>
      </c>
    </row>
    <row r="56" spans="1:12" x14ac:dyDescent="0.2">
      <c r="A56" s="49" t="s">
        <v>78</v>
      </c>
      <c r="B56" s="8">
        <v>63.461195226736592</v>
      </c>
      <c r="C56" s="8">
        <v>165.40492231361409</v>
      </c>
      <c r="D56" s="8">
        <v>101.1069498455971</v>
      </c>
      <c r="E56" s="8">
        <v>98.91531782495511</v>
      </c>
      <c r="F56" s="8">
        <v>201.70271990592781</v>
      </c>
      <c r="G56" s="8">
        <v>124.7230091378366</v>
      </c>
      <c r="H56" s="8">
        <v>102.05245647031261</v>
      </c>
      <c r="I56" s="8">
        <v>102.5829033522307</v>
      </c>
      <c r="J56" s="8">
        <v>100.71538571427961</v>
      </c>
      <c r="K56" s="8">
        <v>99.813003597634292</v>
      </c>
      <c r="L56" s="9">
        <v>106.5307434355223</v>
      </c>
    </row>
    <row r="57" spans="1:12" x14ac:dyDescent="0.2">
      <c r="A57" s="49" t="s">
        <v>79</v>
      </c>
      <c r="B57" s="8">
        <v>62.401224989305859</v>
      </c>
      <c r="C57" s="8">
        <v>222.25920252670451</v>
      </c>
      <c r="D57" s="8">
        <v>100.70071904876021</v>
      </c>
      <c r="E57" s="8">
        <v>100.3182032897497</v>
      </c>
      <c r="F57" s="8">
        <v>202.06196302499481</v>
      </c>
      <c r="G57" s="8">
        <v>129.23494745793269</v>
      </c>
      <c r="H57" s="8">
        <v>103.20742521221941</v>
      </c>
      <c r="I57" s="8">
        <v>101.62645983482101</v>
      </c>
      <c r="J57" s="8">
        <v>99.766134601017626</v>
      </c>
      <c r="K57" s="8">
        <v>99.520474547433196</v>
      </c>
      <c r="L57" s="9">
        <v>109.5907529245968</v>
      </c>
    </row>
    <row r="58" spans="1:12" x14ac:dyDescent="0.2">
      <c r="A58" s="49" t="s">
        <v>80</v>
      </c>
      <c r="B58" s="8">
        <v>63.561457054992651</v>
      </c>
      <c r="C58" s="8">
        <v>205.6593658102839</v>
      </c>
      <c r="D58" s="8">
        <v>100.964550261827</v>
      </c>
      <c r="E58" s="8">
        <v>99.656438021853404</v>
      </c>
      <c r="F58" s="8">
        <v>202.4198816079884</v>
      </c>
      <c r="G58" s="8">
        <v>127.8835227341026</v>
      </c>
      <c r="H58" s="8">
        <v>102.9597061475346</v>
      </c>
      <c r="I58" s="8">
        <v>101.1248018588513</v>
      </c>
      <c r="J58" s="8">
        <v>100.44427442393641</v>
      </c>
      <c r="K58" s="8">
        <v>99.965883262381197</v>
      </c>
      <c r="L58" s="9">
        <v>108.8168082463619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Graphs</vt:lpstr>
      <vt:lpstr>Tables</vt:lpstr>
      <vt:lpstr>Southeast Texas 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Eisenbarth</dc:creator>
  <cp:lastModifiedBy>Elodia Cavazos</cp:lastModifiedBy>
  <dcterms:created xsi:type="dcterms:W3CDTF">2017-12-20T14:07:58Z</dcterms:created>
  <dcterms:modified xsi:type="dcterms:W3CDTF">2023-10-31T18:25:34Z</dcterms:modified>
</cp:coreProperties>
</file>